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C+G IUNIE 16" sheetId="1" r:id="rId1"/>
    <sheet name="PENS.40% IUNIE 16" sheetId="2" r:id="rId2"/>
    <sheet name="ADO IUNIE 16" sheetId="3" r:id="rId3"/>
    <sheet name="INS.IUNIE 16" sheetId="4" r:id="rId4"/>
    <sheet name="MIXT IUNIE 16" sheetId="5" r:id="rId5"/>
    <sheet name="ONC.IUNIE 16" sheetId="6" r:id="rId6"/>
    <sheet name="POSTR.IUNIE 16" sheetId="7" r:id="rId7"/>
    <sheet name="TESTE DIABET IUNIE 16" sheetId="8" r:id="rId8"/>
  </sheets>
  <definedNames/>
  <calcPr fullCalcOnLoad="1"/>
</workbook>
</file>

<file path=xl/sharedStrings.xml><?xml version="1.0" encoding="utf-8"?>
<sst xmlns="http://schemas.openxmlformats.org/spreadsheetml/2006/main" count="1312" uniqueCount="550">
  <si>
    <t xml:space="preserve"> </t>
  </si>
  <si>
    <t>FARMACIA</t>
  </si>
  <si>
    <t>ABIES ALBA FARM</t>
  </si>
  <si>
    <t>ZALAU</t>
  </si>
  <si>
    <t>IP</t>
  </si>
  <si>
    <t>SC CYNARA FARM SRL</t>
  </si>
  <si>
    <t>BOCSA</t>
  </si>
  <si>
    <t>NUSFALAU</t>
  </si>
  <si>
    <t>SC FARMACIA DIANA SRL</t>
  </si>
  <si>
    <t>CEHU</t>
  </si>
  <si>
    <t xml:space="preserve">FARMALEX SRL </t>
  </si>
  <si>
    <t>JIBOU</t>
  </si>
  <si>
    <t>SC FARMATRIS SRL</t>
  </si>
  <si>
    <t>SIMLEU</t>
  </si>
  <si>
    <t>SC FARMO MED 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</si>
  <si>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</si>
  <si>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</si>
  <si>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</si>
  <si>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</si>
  <si>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</si>
  <si>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</si>
  <si>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</si>
  <si>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</si>
  <si>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</si>
  <si>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>SC PRIMA FARM SRL</t>
  </si>
  <si>
    <t>SC REMEDIA FARM SRL</t>
  </si>
  <si>
    <t>CRASNA</t>
  </si>
  <si>
    <t>SC SANA FARM  SRL</t>
  </si>
  <si>
    <t>SC SALVOFARM  SRL</t>
  </si>
  <si>
    <t>SC SILVAFARM  SRL</t>
  </si>
  <si>
    <t>FARMADEX</t>
  </si>
  <si>
    <t>PROFARM  SRL</t>
  </si>
  <si>
    <t>ALTHEA SRL</t>
  </si>
  <si>
    <t>SENSIBLU SRL</t>
  </si>
  <si>
    <t>BUCURESTI</t>
  </si>
  <si>
    <t xml:space="preserve">ARTRIX </t>
  </si>
  <si>
    <t>CREACA</t>
  </si>
  <si>
    <t>SIMLEU SILVANIEI</t>
  </si>
  <si>
    <t>RUS</t>
  </si>
  <si>
    <t>CLUJ NAPOCA</t>
  </si>
  <si>
    <t>PERLA MEDIFARM</t>
  </si>
  <si>
    <t xml:space="preserve">HACOFARM </t>
  </si>
  <si>
    <t>VARSOLT</t>
  </si>
  <si>
    <t>CAPSELLA FARM</t>
  </si>
  <si>
    <t>FARM MEDITRINA</t>
  </si>
  <si>
    <t>SUFLET FARM</t>
  </si>
  <si>
    <t xml:space="preserve">TOTAL </t>
  </si>
  <si>
    <t>JUDETUL   SALAJ</t>
  </si>
  <si>
    <t>CASA DE ASIGURARI DE SANATATE</t>
  </si>
  <si>
    <t xml:space="preserve">        MEDICAMENTE      -</t>
  </si>
  <si>
    <t>PENSIONARI 40%</t>
  </si>
  <si>
    <t>6605 03 01</t>
  </si>
  <si>
    <t>OR-DIN PLATA</t>
  </si>
  <si>
    <t>Nr.  Con-tract 2014</t>
  </si>
  <si>
    <t>CONT</t>
  </si>
  <si>
    <t>Banca/  trezoreria</t>
  </si>
  <si>
    <t>NR. SI DATA FACT.</t>
  </si>
  <si>
    <t>VALOARE</t>
  </si>
  <si>
    <t>TOTAL PLATA</t>
  </si>
  <si>
    <t xml:space="preserve">SC FARMACIA BELLADONNA SRL </t>
  </si>
  <si>
    <t>SC FARMACIA  DAMIAN SRL</t>
  </si>
  <si>
    <t xml:space="preserve">SC FARMACIA GALLENUS  SRL </t>
  </si>
  <si>
    <t>SC HUMANITAS SRL</t>
  </si>
  <si>
    <t>SC FARMACIA HIPOCRATE SRL</t>
  </si>
  <si>
    <t xml:space="preserve">SC PANACEEA PHARM SRL  </t>
  </si>
  <si>
    <t>SC FARMACIA REMEDIUM SRL</t>
  </si>
  <si>
    <t>IRIS PLUS SRL</t>
  </si>
  <si>
    <t>PITESTI</t>
  </si>
  <si>
    <t xml:space="preserve"> ZALAU</t>
  </si>
  <si>
    <t>ANGELA FARM</t>
  </si>
  <si>
    <t>AMA FARM</t>
  </si>
  <si>
    <t>ADONIS FARM</t>
  </si>
  <si>
    <t>CEDRUS FARM</t>
  </si>
  <si>
    <t>FLAVIOR FARM</t>
  </si>
  <si>
    <t>SC  S.I.E.P.C.O.F.A.R  SA</t>
  </si>
  <si>
    <t>MAGNOLIA FARM</t>
  </si>
  <si>
    <t>VIRIDIS IMPEX FARM</t>
  </si>
  <si>
    <t>ORADEA</t>
  </si>
  <si>
    <t>FARMACIA ASTRALIS</t>
  </si>
  <si>
    <t>DIANTHUS FARM SRL</t>
  </si>
  <si>
    <t>DUCFARM SRL</t>
  </si>
  <si>
    <t>FARMACIA GULIVER</t>
  </si>
  <si>
    <t>SIBPHARMAMED SRL</t>
  </si>
  <si>
    <t>SIBIU</t>
  </si>
  <si>
    <t xml:space="preserve">MISTRAL SRL </t>
  </si>
  <si>
    <t>STEJERAN SRL</t>
  </si>
  <si>
    <t xml:space="preserve"> HUEDIN</t>
  </si>
  <si>
    <t>PETAL FARM SRL</t>
  </si>
  <si>
    <t xml:space="preserve">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</si>
  <si>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</si>
  <si>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</si>
  <si>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</si>
  <si>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</si>
  <si>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</si>
  <si>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</si>
  <si>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</si>
  <si>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CUZAPLAC</t>
  </si>
  <si>
    <t>SAG</t>
  </si>
  <si>
    <t>DAVD ADAM</t>
  </si>
  <si>
    <t>SUPLACU DE BARCAU</t>
  </si>
  <si>
    <t>TILEAGD</t>
  </si>
  <si>
    <t xml:space="preserve">BORIKATHA FARM </t>
  </si>
  <si>
    <t>BORLA</t>
  </si>
  <si>
    <t xml:space="preserve">Intocmit </t>
  </si>
  <si>
    <t>Balajel Aurica</t>
  </si>
  <si>
    <t>CEDENT BELLADONNA IP</t>
  </si>
  <si>
    <t>Nr.  Con-tract cesiune</t>
  </si>
  <si>
    <t>CESIONAR</t>
  </si>
  <si>
    <t>MEDIPLUS EXIM MOGOSOAIA</t>
  </si>
  <si>
    <t>TOTAL CESIUNI</t>
  </si>
  <si>
    <t>TOTAL PLATI</t>
  </si>
  <si>
    <t xml:space="preserve">        MATERIALE  PROGRAM DIABET - TESTE COPII - TESTE ADULTI   </t>
  </si>
  <si>
    <t>LUNA IUNIE 2016</t>
  </si>
  <si>
    <t>6605 03 03</t>
  </si>
  <si>
    <t>Nr.  Con-tract 2010</t>
  </si>
  <si>
    <t>1106/1.07.16</t>
  </si>
  <si>
    <t>263/04.07.16</t>
  </si>
  <si>
    <t>0259/04.07.16</t>
  </si>
  <si>
    <t>167/04.07.16</t>
  </si>
  <si>
    <t>98/01.07.16</t>
  </si>
  <si>
    <t>3004/05.07.16</t>
  </si>
  <si>
    <t>1218/01.07.16</t>
  </si>
  <si>
    <t>164/05.07.16</t>
  </si>
  <si>
    <t>SC REMEDIAFARM SRL</t>
  </si>
  <si>
    <t>40/05.07.16</t>
  </si>
  <si>
    <t>3040/04.07.16</t>
  </si>
  <si>
    <t>3053/04.07.16</t>
  </si>
  <si>
    <t>0000137/01.07.16</t>
  </si>
  <si>
    <t>1294/01.07.16</t>
  </si>
  <si>
    <t>850/05.07.16</t>
  </si>
  <si>
    <t>115/01.07.16</t>
  </si>
  <si>
    <t>400105/05.07.16</t>
  </si>
  <si>
    <t>300096/01.07.16</t>
  </si>
  <si>
    <t>200106/06.07.16</t>
  </si>
  <si>
    <t>100111/01.07.16</t>
  </si>
  <si>
    <t>0036516/01.07.16</t>
  </si>
  <si>
    <t>0037063/01.07.16</t>
  </si>
  <si>
    <t>ARTRIX ZALAU</t>
  </si>
  <si>
    <t>0000667/01.07.16</t>
  </si>
  <si>
    <t>00221/04.07.16</t>
  </si>
  <si>
    <t>16500143/02.06.16</t>
  </si>
  <si>
    <t>8700138/04.07.16</t>
  </si>
  <si>
    <t>16500147/05.07.16part</t>
  </si>
  <si>
    <t>0398/05.07.16</t>
  </si>
  <si>
    <t>157A/05.07.16</t>
  </si>
  <si>
    <t>653/04.07.16</t>
  </si>
  <si>
    <t>2569/04.07.16</t>
  </si>
  <si>
    <t>5540782/04.07.16</t>
  </si>
  <si>
    <t>0995/04.07.16</t>
  </si>
  <si>
    <t>92000480/01.07.16</t>
  </si>
  <si>
    <t>97300049/04.07.16</t>
  </si>
  <si>
    <t>377/01.07.16</t>
  </si>
  <si>
    <t>399/01.07.16</t>
  </si>
  <si>
    <t>29/06.07.16</t>
  </si>
  <si>
    <t>1808/05.07.16</t>
  </si>
  <si>
    <t>93A/05.07.16</t>
  </si>
  <si>
    <t>FARMACIA MEDITRINA</t>
  </si>
  <si>
    <t>42/04.07.16</t>
  </si>
  <si>
    <t>112/05.07.16</t>
  </si>
  <si>
    <t xml:space="preserve">        MEDICAMENTE  PROGRAM POSTRANPLANT</t>
  </si>
  <si>
    <t>6605 03 02</t>
  </si>
  <si>
    <t>24.08.2016</t>
  </si>
  <si>
    <t>Nr.  Con-tract 2013</t>
  </si>
  <si>
    <t>1105/01.07.16</t>
  </si>
  <si>
    <t>0258/04.07.16</t>
  </si>
  <si>
    <t>166/04.07.16</t>
  </si>
  <si>
    <t>114/04.07.16</t>
  </si>
  <si>
    <t>3039/04.07.16</t>
  </si>
  <si>
    <t>1293/01.07.16</t>
  </si>
  <si>
    <t>1308/01.08.16part</t>
  </si>
  <si>
    <t>100108/01.07.16</t>
  </si>
  <si>
    <t>400104/05.07.16</t>
  </si>
  <si>
    <t>300095/01.07.16</t>
  </si>
  <si>
    <t>0000666/01.07.16</t>
  </si>
  <si>
    <t>154A/05.07.16</t>
  </si>
  <si>
    <t xml:space="preserve">        MEDICAMENTE  PROGRAM ONCOLOGIE</t>
  </si>
  <si>
    <t>163/05.07.16</t>
  </si>
  <si>
    <t>37A/05.07.16</t>
  </si>
  <si>
    <t>114/01.07.16</t>
  </si>
  <si>
    <t>200105/06.07.16</t>
  </si>
  <si>
    <t>00220/04.07.16</t>
  </si>
  <si>
    <t>16500146/05.07.16</t>
  </si>
  <si>
    <t>8700137/04.07.16</t>
  </si>
  <si>
    <t>151/04.07.16</t>
  </si>
  <si>
    <t>2568/04.07.16</t>
  </si>
  <si>
    <t>0994/04.07.16</t>
  </si>
  <si>
    <t>92000479/01.07.16</t>
  </si>
  <si>
    <t>376.01.07.16</t>
  </si>
  <si>
    <t>398/01.07.16</t>
  </si>
  <si>
    <t>111/05.07.16</t>
  </si>
  <si>
    <t xml:space="preserve">        MEDICAMENTE  PROGRAM DIABET - MIXT    </t>
  </si>
  <si>
    <t>240/04.07.16</t>
  </si>
  <si>
    <t>97/01.07.16</t>
  </si>
  <si>
    <t>3003/05.07.16</t>
  </si>
  <si>
    <t>1217/01.07.16</t>
  </si>
  <si>
    <t>0000136/01.07.16</t>
  </si>
  <si>
    <t>1280/01.06.16</t>
  </si>
  <si>
    <t>1308/01.08.16part.</t>
  </si>
  <si>
    <t>849/05.07.16</t>
  </si>
  <si>
    <t>0037062/01.07.16</t>
  </si>
  <si>
    <t>0397/05.07.16</t>
  </si>
  <si>
    <t>652/04.07.16</t>
  </si>
  <si>
    <t>97300048/04.07.16</t>
  </si>
  <si>
    <t>28/06.07.16</t>
  </si>
  <si>
    <t>1807/05.07.16</t>
  </si>
  <si>
    <t>92A/05.07.16</t>
  </si>
  <si>
    <t>41/04.07.16</t>
  </si>
  <si>
    <t xml:space="preserve">        MEDICAMENTE  PROGRAM DIABET - INSULINE   </t>
  </si>
  <si>
    <t>3052/04.07.16</t>
  </si>
  <si>
    <t>0036515/01.07.16</t>
  </si>
  <si>
    <t>860/04.07.16</t>
  </si>
  <si>
    <t>5540777/04.07.16</t>
  </si>
  <si>
    <t xml:space="preserve">        MEDICAMENTE  PROGRAM DIABET - ADO       </t>
  </si>
  <si>
    <t>2053/01.07.16</t>
  </si>
  <si>
    <t>3052/01.07.16</t>
  </si>
  <si>
    <t>4052/01.07.16</t>
  </si>
  <si>
    <t>5052/01.07.16</t>
  </si>
  <si>
    <t>0054/04.07.16</t>
  </si>
  <si>
    <t>90/01.07.16</t>
  </si>
  <si>
    <t>1054/05.07.16</t>
  </si>
  <si>
    <t>2054/05.07.16</t>
  </si>
  <si>
    <t>3053/05.07.16</t>
  </si>
  <si>
    <t>0262/04.07.16</t>
  </si>
  <si>
    <t>0265/04.07.16</t>
  </si>
  <si>
    <t>64/01.07.16</t>
  </si>
  <si>
    <t>2062/05.07.16</t>
  </si>
  <si>
    <t>103/04.07.16</t>
  </si>
  <si>
    <t>106/04.07.16</t>
  </si>
  <si>
    <t>94/01.07.16</t>
  </si>
  <si>
    <t>54/04.07.16</t>
  </si>
  <si>
    <t>71/01.07.16</t>
  </si>
  <si>
    <t>117/04.07.16</t>
  </si>
  <si>
    <t>160/01.07.16</t>
  </si>
  <si>
    <t>3046/04.07.16</t>
  </si>
  <si>
    <t>3049/04.07.16</t>
  </si>
  <si>
    <t>3043/04.07.16</t>
  </si>
  <si>
    <t>304/01.07.16</t>
  </si>
  <si>
    <t>46/01.07.16</t>
  </si>
  <si>
    <t>371/01.07.16</t>
  </si>
  <si>
    <t>498/01.07.16</t>
  </si>
  <si>
    <t>0306/01.07.16</t>
  </si>
  <si>
    <t>00224/04.07.16</t>
  </si>
  <si>
    <t>50/04.07.16</t>
  </si>
  <si>
    <t>281/04.07.16</t>
  </si>
  <si>
    <t>0042/05.07.16</t>
  </si>
  <si>
    <t>317/05.07.16</t>
  </si>
  <si>
    <t>649/04.07.16</t>
  </si>
  <si>
    <t>60042/01.07.16</t>
  </si>
  <si>
    <t>80037/01.07.16</t>
  </si>
  <si>
    <t>PETAL FARM SRL DEJ</t>
  </si>
  <si>
    <t>221/01.07.16</t>
  </si>
  <si>
    <t>HACOFARM HUEDIN</t>
  </si>
  <si>
    <t>16/04.07.16</t>
  </si>
  <si>
    <t>356/06.07.16</t>
  </si>
  <si>
    <t>54/05.07.16</t>
  </si>
  <si>
    <t>DAVID ADAM</t>
  </si>
  <si>
    <t>42A/05.07.16</t>
  </si>
  <si>
    <t>SUPLACAU DE BARCAU</t>
  </si>
  <si>
    <t>BORIKATHA FARM</t>
  </si>
  <si>
    <t xml:space="preserve"> LUNA IUNIE  2016</t>
  </si>
  <si>
    <t>1107/01.07.16</t>
  </si>
  <si>
    <t>2054/01.07.16</t>
  </si>
  <si>
    <t>3053/01.07.16</t>
  </si>
  <si>
    <t>4053/01.07.16</t>
  </si>
  <si>
    <t>5053/01.07.16</t>
  </si>
  <si>
    <t>0053/04.07.16</t>
  </si>
  <si>
    <t>87/01.07.16</t>
  </si>
  <si>
    <t>89/01.07.16</t>
  </si>
  <si>
    <t>1053/05.07.16</t>
  </si>
  <si>
    <t>2053/05.07.16</t>
  </si>
  <si>
    <t>3052/05.07.16</t>
  </si>
  <si>
    <t>261/04.07.16</t>
  </si>
  <si>
    <t>0257/04.07.16</t>
  </si>
  <si>
    <t>0255/02.07.16</t>
  </si>
  <si>
    <t>0261/04.07.16</t>
  </si>
  <si>
    <t>0264/04.07.16</t>
  </si>
  <si>
    <t>0278/02.08.16</t>
  </si>
  <si>
    <t>0270/01.08.16part</t>
  </si>
  <si>
    <t>165/05.07.16</t>
  </si>
  <si>
    <t>96/01.07.16</t>
  </si>
  <si>
    <t>63/01.07.16</t>
  </si>
  <si>
    <t>2061/05.07.16</t>
  </si>
  <si>
    <t>3002/05.07.16</t>
  </si>
  <si>
    <t>105/04.07.16</t>
  </si>
  <si>
    <t>108/04.07.16</t>
  </si>
  <si>
    <t>93/01.07.16</t>
  </si>
  <si>
    <t>236/01.07.16</t>
  </si>
  <si>
    <t>336/01.07.16</t>
  </si>
  <si>
    <t>53/04.07.16</t>
  </si>
  <si>
    <t>72/01.07.16</t>
  </si>
  <si>
    <t>113/04.07.16</t>
  </si>
  <si>
    <t>116/04.07.16</t>
  </si>
  <si>
    <t>1219/01.07.16</t>
  </si>
  <si>
    <t>162/05.07.16</t>
  </si>
  <si>
    <t>159/01.07.16</t>
  </si>
  <si>
    <t>38/05.07.16</t>
  </si>
  <si>
    <t>3041/04.07.16</t>
  </si>
  <si>
    <t>3044/04.07.16</t>
  </si>
  <si>
    <t>3047/04.07.16</t>
  </si>
  <si>
    <t>3050/04.07.16</t>
  </si>
  <si>
    <t>3054/04.07.16</t>
  </si>
  <si>
    <t>303/01.07.16</t>
  </si>
  <si>
    <t>0000138/01.07.16</t>
  </si>
  <si>
    <t>45/01.07.16</t>
  </si>
  <si>
    <t>1295/01.07.16</t>
  </si>
  <si>
    <t>848/05.07.16</t>
  </si>
  <si>
    <t>370/01.07.16</t>
  </si>
  <si>
    <t>117/01.07.16</t>
  </si>
  <si>
    <t>113/01.07.16</t>
  </si>
  <si>
    <t>100109/01.07.16</t>
  </si>
  <si>
    <t>200107/06.07.16</t>
  </si>
  <si>
    <t>300097/01.07.16</t>
  </si>
  <si>
    <t>400106/05.07.16</t>
  </si>
  <si>
    <t>0036514/01.07.16</t>
  </si>
  <si>
    <t>0037061/01.07.16</t>
  </si>
  <si>
    <t>0000668/01.07.16</t>
  </si>
  <si>
    <t>861/4.07.16</t>
  </si>
  <si>
    <t>497/01.07.16</t>
  </si>
  <si>
    <t>0307/01.07.16</t>
  </si>
  <si>
    <t>00219/04.07.16</t>
  </si>
  <si>
    <t>00223/04.07.16</t>
  </si>
  <si>
    <t>51/04.07.16</t>
  </si>
  <si>
    <t>282/04.07.16</t>
  </si>
  <si>
    <t>8700136/04.07.16</t>
  </si>
  <si>
    <t>16500145/05.07.16</t>
  </si>
  <si>
    <t>0043/05.07.16</t>
  </si>
  <si>
    <t>0399/05.07.16</t>
  </si>
  <si>
    <t>316/05.07.16</t>
  </si>
  <si>
    <t>152/04.07.16</t>
  </si>
  <si>
    <t>155A/05.07.16</t>
  </si>
  <si>
    <t>650/04.07.16</t>
  </si>
  <si>
    <t>654/04.07.16</t>
  </si>
  <si>
    <t>2570/04.07.16</t>
  </si>
  <si>
    <t>5540778/04.07.16</t>
  </si>
  <si>
    <t>0996/04.07.16</t>
  </si>
  <si>
    <t>92000478/01.07.16</t>
  </si>
  <si>
    <t>97300047/04.07.16</t>
  </si>
  <si>
    <t>375/01.07.16</t>
  </si>
  <si>
    <t>400/01.07.16</t>
  </si>
  <si>
    <t>60043/01.07.16</t>
  </si>
  <si>
    <t>80038/01.07.16</t>
  </si>
  <si>
    <t>17/04.07.16</t>
  </si>
  <si>
    <t>222/01.07.16</t>
  </si>
  <si>
    <t>30/06.07.16</t>
  </si>
  <si>
    <t>1805/05.07.16</t>
  </si>
  <si>
    <t>354/06.07.16</t>
  </si>
  <si>
    <t>91A/05.07.16</t>
  </si>
  <si>
    <t>53/05.07.16</t>
  </si>
  <si>
    <t>43/04.07.16</t>
  </si>
  <si>
    <t>43A/05.07.16</t>
  </si>
  <si>
    <t>113/05.07.16</t>
  </si>
  <si>
    <t>40/04.07.16</t>
  </si>
  <si>
    <t xml:space="preserve">     MEDICAMENTE  GRATUITE COMPENSATE        </t>
  </si>
  <si>
    <t>Nr.  Con-tract 2016</t>
  </si>
  <si>
    <t>1108/01.07.2016</t>
  </si>
  <si>
    <t>2055/01.07.2016</t>
  </si>
  <si>
    <t>3054/01.07.2016</t>
  </si>
  <si>
    <t>4054/01.07.2016</t>
  </si>
  <si>
    <t>5054/01.07.2016</t>
  </si>
  <si>
    <t>1107/01.07.2016</t>
  </si>
  <si>
    <t>2054/01.07.2016</t>
  </si>
  <si>
    <t>3053/01.07.2016</t>
  </si>
  <si>
    <t>4053/01.07.2016</t>
  </si>
  <si>
    <t>5053/01.07.2016</t>
  </si>
  <si>
    <t>0052/04.07.2016</t>
  </si>
  <si>
    <t>0053/04.07.2016</t>
  </si>
  <si>
    <t>86/01.07.2016</t>
  </si>
  <si>
    <t>88/01.07.2016</t>
  </si>
  <si>
    <t>87/01.07.2016</t>
  </si>
  <si>
    <t>89/01.07.2016</t>
  </si>
  <si>
    <t>1052/05.07.2016</t>
  </si>
  <si>
    <t>2052/05.07.2016</t>
  </si>
  <si>
    <t>3051/05.07.2016</t>
  </si>
  <si>
    <t>1053/05.07.2016</t>
  </si>
  <si>
    <t>2053/05.07.2016</t>
  </si>
  <si>
    <t>3052/05.07.2016</t>
  </si>
  <si>
    <t>262/04.07.2016</t>
  </si>
  <si>
    <t>261/04.07.2016</t>
  </si>
  <si>
    <t>0254/02.07.2016</t>
  </si>
  <si>
    <t>0256/04.07.2016</t>
  </si>
  <si>
    <t>0260/04.07.2016</t>
  </si>
  <si>
    <t>0263/04.07.2016</t>
  </si>
  <si>
    <t>0257/04.07.2016</t>
  </si>
  <si>
    <t>0255/02.07.2016</t>
  </si>
  <si>
    <t>0261/04.07.2016</t>
  </si>
  <si>
    <t>0264/04.07.2016</t>
  </si>
  <si>
    <t>0278/02.08.2016</t>
  </si>
  <si>
    <t>163/01.07.2016</t>
  </si>
  <si>
    <t>164/05.07.2016</t>
  </si>
  <si>
    <t>165/05.07.2016</t>
  </si>
  <si>
    <t>95/01.07.2016</t>
  </si>
  <si>
    <t>96/01.07.2016</t>
  </si>
  <si>
    <t>62/01.07.2016</t>
  </si>
  <si>
    <t>63/01.07.2016</t>
  </si>
  <si>
    <t>2060/05.07.2016</t>
  </si>
  <si>
    <t>3001/05.07.2016</t>
  </si>
  <si>
    <t>2061/05.07.2016</t>
  </si>
  <si>
    <t>3002/05.07.2016</t>
  </si>
  <si>
    <t>104/04.07.2016</t>
  </si>
  <si>
    <t>107/04.07.2016</t>
  </si>
  <si>
    <t>105/04.07.2016</t>
  </si>
  <si>
    <t>108/04.07.2016</t>
  </si>
  <si>
    <t>92/01.07.2016</t>
  </si>
  <si>
    <t>235/01.07.2016</t>
  </si>
  <si>
    <t>335/01.07.2016</t>
  </si>
  <si>
    <t>93/01.07.2016</t>
  </si>
  <si>
    <t>236/01.07.2016</t>
  </si>
  <si>
    <t>336/01.07.2016</t>
  </si>
  <si>
    <t>52/04.07.2016</t>
  </si>
  <si>
    <t>53/04.07.2016</t>
  </si>
  <si>
    <t>73/01.07.2016</t>
  </si>
  <si>
    <t>72/01.07.2016</t>
  </si>
  <si>
    <t>112/04.07.2016</t>
  </si>
  <si>
    <t>115/04.07.2016</t>
  </si>
  <si>
    <t>113/04.07.2016</t>
  </si>
  <si>
    <t>116/04.07.2016</t>
  </si>
  <si>
    <t>1220/01.07.2016</t>
  </si>
  <si>
    <t>1219/01.07.2016</t>
  </si>
  <si>
    <t>158/01.07.2016</t>
  </si>
  <si>
    <t>161/05.07.2016</t>
  </si>
  <si>
    <t>162/05.07.2016</t>
  </si>
  <si>
    <t>159/01.07.2016</t>
  </si>
  <si>
    <t>39/05.07.2016</t>
  </si>
  <si>
    <t>38/05.07.2016</t>
  </si>
  <si>
    <t>3038/04.07.2016</t>
  </si>
  <si>
    <t>3042/04.07.2016</t>
  </si>
  <si>
    <t>3045/04.07.2016</t>
  </si>
  <si>
    <t>3048/04.07.2016</t>
  </si>
  <si>
    <t>3051/04.07.2016</t>
  </si>
  <si>
    <t>3041/04.07.2016</t>
  </si>
  <si>
    <t>3044/04.07.2016</t>
  </si>
  <si>
    <t>3047/04.07.2016</t>
  </si>
  <si>
    <t>3050/04.07.2016</t>
  </si>
  <si>
    <t>3054/04.07.2016</t>
  </si>
  <si>
    <t>302/01.07.2016</t>
  </si>
  <si>
    <t>303/01.07.2016</t>
  </si>
  <si>
    <t>0000139/01.07.2016</t>
  </si>
  <si>
    <t>0000138/01.07.2016</t>
  </si>
  <si>
    <t>44/01.07.2016</t>
  </si>
  <si>
    <t>45/01.07.2016</t>
  </si>
  <si>
    <t>1296/01.07.2016</t>
  </si>
  <si>
    <t>1295/01.07.2016</t>
  </si>
  <si>
    <t>847/05.07.2016</t>
  </si>
  <si>
    <t>848/05.07.2016</t>
  </si>
  <si>
    <t>369/01.07.2016</t>
  </si>
  <si>
    <t>370/01.07.2016</t>
  </si>
  <si>
    <t>111/01.07.2016</t>
  </si>
  <si>
    <t>112/01.07.2016</t>
  </si>
  <si>
    <t>116/01.07.2016</t>
  </si>
  <si>
    <t>117/01.07.2016</t>
  </si>
  <si>
    <t>113/01.07.2016</t>
  </si>
  <si>
    <t>100110/01.07.2016</t>
  </si>
  <si>
    <t>200108/06.07.2016</t>
  </si>
  <si>
    <t>300098/01.07.2016</t>
  </si>
  <si>
    <t>400107/05.07.2016</t>
  </si>
  <si>
    <t>100109/01.07.2016</t>
  </si>
  <si>
    <t>200107/06.07.2016</t>
  </si>
  <si>
    <t>300097/01.07.2016</t>
  </si>
  <si>
    <t>400106/05.07.2016</t>
  </si>
  <si>
    <t>0036513/01.07.2016</t>
  </si>
  <si>
    <t>0037060/01.07.2016</t>
  </si>
  <si>
    <t>0036514/01.07.2016</t>
  </si>
  <si>
    <t>0037061/01.07.2016</t>
  </si>
  <si>
    <t>0000669/01.07.2016</t>
  </si>
  <si>
    <t>0000668/01.07.2016</t>
  </si>
  <si>
    <t>862/04.07.2016</t>
  </si>
  <si>
    <t>861/04.07.2016</t>
  </si>
  <si>
    <t>496/01.07.2016</t>
  </si>
  <si>
    <t>497/01.07.2016</t>
  </si>
  <si>
    <t>0308/01.07.2016</t>
  </si>
  <si>
    <t>0307/01.07.2016</t>
  </si>
  <si>
    <t>00218/04.07.2016</t>
  </si>
  <si>
    <t>00222/04.07.2016</t>
  </si>
  <si>
    <t>00219/04.07.2016</t>
  </si>
  <si>
    <t>00223/04.07.2016</t>
  </si>
  <si>
    <t>51/04.07.2016</t>
  </si>
  <si>
    <t>282/04.07.2016</t>
  </si>
  <si>
    <t>8700135/04.07.2016</t>
  </si>
  <si>
    <t>16500144/05.07.2016</t>
  </si>
  <si>
    <t>8700136/04.07.2016</t>
  </si>
  <si>
    <t>16500145/05.07.2016</t>
  </si>
  <si>
    <t>0044/05.07.2016</t>
  </si>
  <si>
    <t>0400/05.07.2016</t>
  </si>
  <si>
    <t>0043/05.07.2016</t>
  </si>
  <si>
    <t>0399/05.07.2016</t>
  </si>
  <si>
    <t>318/05.07.2016</t>
  </si>
  <si>
    <t>316/05.07.2016</t>
  </si>
  <si>
    <t>153/04.07.2016</t>
  </si>
  <si>
    <t>156A/05.07.2016</t>
  </si>
  <si>
    <t>152/04.07.2016</t>
  </si>
  <si>
    <t>155A/05.07.2016</t>
  </si>
  <si>
    <t>651/04.07.2016</t>
  </si>
  <si>
    <t>655/04.07.2016</t>
  </si>
  <si>
    <t>650/04.07.2016</t>
  </si>
  <si>
    <t>654/04.07.2016</t>
  </si>
  <si>
    <t>2571/04.07.2016</t>
  </si>
  <si>
    <t>2570/04.07.2016</t>
  </si>
  <si>
    <t>5540779/04.07.2016</t>
  </si>
  <si>
    <t>5540778/04.07.2016</t>
  </si>
  <si>
    <t>0997/04.07.2016</t>
  </si>
  <si>
    <t>0996/04.07.2016</t>
  </si>
  <si>
    <t>92000477/01.07.2016</t>
  </si>
  <si>
    <t>97300046/04.07.2016</t>
  </si>
  <si>
    <t>92000478/01.07.2016</t>
  </si>
  <si>
    <t>97300047/04.07.2016</t>
  </si>
  <si>
    <t>374/01.07.2016</t>
  </si>
  <si>
    <t>375/01.07.2016</t>
  </si>
  <si>
    <t>401/01.07.2016</t>
  </si>
  <si>
    <t>60044/01.07.2016</t>
  </si>
  <si>
    <t>80039/01.07.2016</t>
  </si>
  <si>
    <t>400/01.07.2016</t>
  </si>
  <si>
    <t>60043/01.07.2016</t>
  </si>
  <si>
    <t>80038/01.07.2016</t>
  </si>
  <si>
    <t>18/04.07.2016</t>
  </si>
  <si>
    <t>17/04.07.2016</t>
  </si>
  <si>
    <t>223/01.07.2016</t>
  </si>
  <si>
    <t>222/01.07.2016</t>
  </si>
  <si>
    <t>31/06.07.2016</t>
  </si>
  <si>
    <t>30/06.07.2016</t>
  </si>
  <si>
    <t>1806/05.07.2016</t>
  </si>
  <si>
    <t>1805/05.07.2016</t>
  </si>
  <si>
    <t>355/06.07.2016</t>
  </si>
  <si>
    <t>354/06.07.2016</t>
  </si>
  <si>
    <t>90A/05.07.2016</t>
  </si>
  <si>
    <t>91A/05.07.2016</t>
  </si>
  <si>
    <t>52/05.07.2016</t>
  </si>
  <si>
    <t>53/05.07.2016</t>
  </si>
  <si>
    <t>44/04.07.2016</t>
  </si>
  <si>
    <t>43/04.07.2016</t>
  </si>
  <si>
    <t>44A/05.07.2016</t>
  </si>
  <si>
    <t>43A/05.07.2016</t>
  </si>
  <si>
    <t>110/05.07.2016</t>
  </si>
  <si>
    <t>113/05.07.2016</t>
  </si>
  <si>
    <t>39/04.07.2016</t>
  </si>
  <si>
    <t>40/04.07.2016</t>
  </si>
  <si>
    <t>Dume Tatiana</t>
  </si>
  <si>
    <t xml:space="preserve">        MEDICAMENTE  GRATUITE COMPENSATE - FACTURI CESIONATE</t>
  </si>
  <si>
    <t xml:space="preserve">             LUNA IUNIE 2016</t>
  </si>
  <si>
    <t>35401</t>
  </si>
  <si>
    <t>CEDENT REMEDIA  FARM    ZALAU</t>
  </si>
  <si>
    <t>21</t>
  </si>
  <si>
    <t xml:space="preserve">ROMASTRU TRADING SRL </t>
  </si>
  <si>
    <t>CEDENT FLAVIOR SIMLEU SILVANIEI</t>
  </si>
  <si>
    <t>35400</t>
  </si>
  <si>
    <t>283/04.07.2016</t>
  </si>
  <si>
    <t>CEDENT MEDITRINA SAG</t>
  </si>
  <si>
    <t>45</t>
  </si>
  <si>
    <t xml:space="preserve">PHARMAFARM SA CORUNCA </t>
  </si>
  <si>
    <t>PLATI  EFECTUATE IN LUNA AUGUST 2016</t>
  </si>
  <si>
    <t xml:space="preserve">        IUNIE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</si>
</sst>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6" fillId="0" borderId="16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7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3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4" fontId="1" fillId="0" borderId="2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49" fontId="2" fillId="0" borderId="4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10"/>
  <sheetViews>
    <sheetView tabSelected="1" workbookViewId="0" topLeftCell="A1">
      <selection activeCell="C312" sqref="C312"/>
    </sheetView>
  </sheetViews>
  <sheetFormatPr defaultColWidth="9.140625" defaultRowHeight="12.75"/>
  <cols>
    <col min="1" max="1" width="1.421875" style="0" customWidth="1"/>
    <col min="3" max="3" width="27.57421875" style="0" customWidth="1"/>
    <col min="4" max="4" width="19.57421875" style="5" customWidth="1"/>
    <col min="5" max="5" width="14.140625" style="5" customWidth="1"/>
    <col min="6" max="6" width="20.421875" style="5" customWidth="1"/>
    <col min="7" max="7" width="14.00390625" style="5" customWidth="1"/>
    <col min="8" max="8" width="16.28125" style="5" customWidth="1"/>
    <col min="9" max="14" width="9.140625" style="5" customWidth="1"/>
  </cols>
  <sheetData>
    <row r="1" spans="2:4" ht="12.75">
      <c r="B1" s="3" t="s">
        <v>47</v>
      </c>
      <c r="C1" s="3"/>
      <c r="D1" s="3"/>
    </row>
    <row r="2" spans="2:4" ht="12.75">
      <c r="B2" s="3" t="s">
        <v>48</v>
      </c>
      <c r="C2" s="3"/>
      <c r="D2" s="3"/>
    </row>
    <row r="4" spans="2:8" ht="12.75">
      <c r="B4" s="9"/>
      <c r="C4" s="6"/>
      <c r="D4" s="6" t="s">
        <v>548</v>
      </c>
      <c r="E4" s="6"/>
      <c r="F4" s="7"/>
      <c r="G4" s="7"/>
      <c r="H4" s="8"/>
    </row>
    <row r="5" spans="2:8" ht="12.75">
      <c r="B5" s="9"/>
      <c r="C5" s="6"/>
      <c r="D5" s="6"/>
      <c r="E5" s="6"/>
      <c r="F5" s="7"/>
      <c r="G5" s="7"/>
      <c r="H5" s="8"/>
    </row>
    <row r="6" spans="2:8" ht="12.75">
      <c r="B6" s="9"/>
      <c r="C6" s="1"/>
      <c r="D6" s="148"/>
      <c r="E6" s="148" t="s">
        <v>352</v>
      </c>
      <c r="F6" s="148"/>
      <c r="H6" s="8"/>
    </row>
    <row r="7" spans="2:8" ht="12.75">
      <c r="B7" s="9"/>
      <c r="C7" s="1"/>
      <c r="D7" s="3" t="s">
        <v>549</v>
      </c>
      <c r="E7" s="6"/>
      <c r="G7" s="7"/>
      <c r="H7" s="8"/>
    </row>
    <row r="8" spans="2:8" ht="13.5" thickBot="1">
      <c r="B8" s="4" t="s">
        <v>51</v>
      </c>
      <c r="C8" s="3"/>
      <c r="D8" s="3"/>
      <c r="E8" s="6"/>
      <c r="F8" s="7"/>
      <c r="G8" s="7"/>
      <c r="H8" s="8"/>
    </row>
    <row r="9" spans="2:8" ht="23.25" thickBot="1">
      <c r="B9" s="150" t="s">
        <v>353</v>
      </c>
      <c r="C9" s="13" t="s">
        <v>1</v>
      </c>
      <c r="D9" s="15" t="s">
        <v>54</v>
      </c>
      <c r="E9" s="16" t="s">
        <v>55</v>
      </c>
      <c r="F9" s="17" t="s">
        <v>56</v>
      </c>
      <c r="G9" s="18" t="s">
        <v>57</v>
      </c>
      <c r="H9" s="19" t="s">
        <v>58</v>
      </c>
    </row>
    <row r="10" spans="2:8" ht="12.75">
      <c r="B10" s="151">
        <v>1956</v>
      </c>
      <c r="C10" s="22" t="s">
        <v>2</v>
      </c>
      <c r="D10" s="23"/>
      <c r="E10" s="24"/>
      <c r="F10" s="152" t="s">
        <v>354</v>
      </c>
      <c r="G10" s="153">
        <v>105206.85</v>
      </c>
      <c r="H10" s="27">
        <f>G10+G11+G12+G13+G14+G15+G16+G17+G18+G19</f>
        <v>192342.40000000002</v>
      </c>
    </row>
    <row r="11" spans="2:8" ht="12.75">
      <c r="B11" s="154"/>
      <c r="C11" s="30" t="s">
        <v>3</v>
      </c>
      <c r="D11" s="23"/>
      <c r="E11" s="31"/>
      <c r="F11" s="32" t="s">
        <v>355</v>
      </c>
      <c r="G11" s="33">
        <v>40913.28</v>
      </c>
      <c r="H11" s="34"/>
    </row>
    <row r="12" spans="2:8" ht="12.75">
      <c r="B12" s="154"/>
      <c r="C12" s="30"/>
      <c r="D12" s="23"/>
      <c r="E12" s="31"/>
      <c r="F12" s="32" t="s">
        <v>356</v>
      </c>
      <c r="G12" s="33">
        <v>22671.82</v>
      </c>
      <c r="H12" s="34"/>
    </row>
    <row r="13" spans="2:8" ht="12.75">
      <c r="B13" s="154"/>
      <c r="C13" s="30"/>
      <c r="D13" s="23"/>
      <c r="E13" s="31"/>
      <c r="F13" s="32" t="s">
        <v>357</v>
      </c>
      <c r="G13" s="33">
        <v>6798.71</v>
      </c>
      <c r="H13" s="34"/>
    </row>
    <row r="14" spans="2:8" ht="12.75">
      <c r="B14" s="154"/>
      <c r="C14" s="30"/>
      <c r="D14" s="23"/>
      <c r="E14" s="31"/>
      <c r="F14" s="32" t="s">
        <v>358</v>
      </c>
      <c r="G14" s="33">
        <v>12845.2</v>
      </c>
      <c r="H14" s="34"/>
    </row>
    <row r="15" spans="2:8" ht="12.75">
      <c r="B15" s="154"/>
      <c r="C15" s="30"/>
      <c r="D15" s="23"/>
      <c r="E15" s="31"/>
      <c r="F15" s="32" t="s">
        <v>359</v>
      </c>
      <c r="G15" s="33">
        <v>626.1</v>
      </c>
      <c r="H15" s="34"/>
    </row>
    <row r="16" spans="2:8" ht="12.75">
      <c r="B16" s="154"/>
      <c r="C16" s="30"/>
      <c r="D16" s="23"/>
      <c r="E16" s="31"/>
      <c r="F16" s="32" t="s">
        <v>360</v>
      </c>
      <c r="G16" s="33">
        <v>2060.68</v>
      </c>
      <c r="H16" s="34"/>
    </row>
    <row r="17" spans="2:8" ht="12.75">
      <c r="B17" s="154"/>
      <c r="C17" s="30"/>
      <c r="D17" s="23"/>
      <c r="E17" s="31"/>
      <c r="F17" s="32" t="s">
        <v>361</v>
      </c>
      <c r="G17" s="33">
        <v>657.5</v>
      </c>
      <c r="H17" s="34"/>
    </row>
    <row r="18" spans="2:8" ht="12.75">
      <c r="B18" s="154"/>
      <c r="C18" s="30"/>
      <c r="D18" s="23"/>
      <c r="E18" s="31"/>
      <c r="F18" s="32" t="s">
        <v>362</v>
      </c>
      <c r="G18" s="33">
        <v>549.28</v>
      </c>
      <c r="H18" s="34"/>
    </row>
    <row r="19" spans="2:8" ht="12.75">
      <c r="B19" s="154"/>
      <c r="C19" s="30"/>
      <c r="D19" s="23"/>
      <c r="E19" s="31"/>
      <c r="F19" s="32" t="s">
        <v>363</v>
      </c>
      <c r="G19" s="33">
        <v>12.98</v>
      </c>
      <c r="H19" s="34"/>
    </row>
    <row r="20" spans="2:8" ht="12.75">
      <c r="B20" s="154"/>
      <c r="C20" s="30"/>
      <c r="D20" s="23"/>
      <c r="E20" s="31"/>
      <c r="F20" s="32"/>
      <c r="G20" s="33"/>
      <c r="H20" s="34"/>
    </row>
    <row r="21" spans="2:8" ht="12.75">
      <c r="B21" s="154">
        <v>1959</v>
      </c>
      <c r="C21" s="35" t="s">
        <v>59</v>
      </c>
      <c r="D21" s="23"/>
      <c r="E21" s="31"/>
      <c r="F21" s="32" t="s">
        <v>364</v>
      </c>
      <c r="G21" s="33">
        <v>6176.78</v>
      </c>
      <c r="H21" s="34">
        <f>G21+G22+G23</f>
        <v>6891.099999999999</v>
      </c>
    </row>
    <row r="22" spans="2:8" ht="12.75">
      <c r="B22" s="154"/>
      <c r="C22" s="30" t="s">
        <v>4</v>
      </c>
      <c r="D22" s="23"/>
      <c r="E22" s="31"/>
      <c r="F22" s="32" t="s">
        <v>365</v>
      </c>
      <c r="G22" s="33">
        <v>714.32</v>
      </c>
      <c r="H22" s="34"/>
    </row>
    <row r="23" spans="2:8" ht="12.75">
      <c r="B23" s="154"/>
      <c r="C23" s="30"/>
      <c r="D23" s="23"/>
      <c r="E23" s="31"/>
      <c r="F23" s="32"/>
      <c r="G23" s="33"/>
      <c r="H23" s="34"/>
    </row>
    <row r="24" spans="2:8" ht="12.75">
      <c r="B24" s="154"/>
      <c r="C24" s="30"/>
      <c r="D24" s="23"/>
      <c r="E24" s="31"/>
      <c r="F24" s="32"/>
      <c r="G24" s="33"/>
      <c r="H24" s="34"/>
    </row>
    <row r="25" spans="2:8" ht="12.75">
      <c r="B25" s="154">
        <v>1960</v>
      </c>
      <c r="C25" s="35" t="s">
        <v>5</v>
      </c>
      <c r="D25" s="23"/>
      <c r="E25" s="31"/>
      <c r="F25" s="32" t="s">
        <v>366</v>
      </c>
      <c r="G25" s="33">
        <v>2891.6</v>
      </c>
      <c r="H25" s="34">
        <f>G25+G26+G27+G28</f>
        <v>33561.61</v>
      </c>
    </row>
    <row r="26" spans="2:8" ht="12.75">
      <c r="B26" s="154"/>
      <c r="C26" s="30" t="s">
        <v>6</v>
      </c>
      <c r="D26" s="23"/>
      <c r="E26" s="31"/>
      <c r="F26" s="32" t="s">
        <v>367</v>
      </c>
      <c r="G26" s="33">
        <v>28712.86</v>
      </c>
      <c r="H26" s="34"/>
    </row>
    <row r="27" spans="2:8" ht="12.75">
      <c r="B27" s="154"/>
      <c r="C27" s="30"/>
      <c r="D27" s="23"/>
      <c r="E27" s="31"/>
      <c r="F27" s="32" t="s">
        <v>368</v>
      </c>
      <c r="G27" s="33">
        <v>103.5</v>
      </c>
      <c r="H27" s="34"/>
    </row>
    <row r="28" spans="2:8" ht="12.75">
      <c r="B28" s="154"/>
      <c r="C28" s="30"/>
      <c r="D28" s="23"/>
      <c r="E28" s="31"/>
      <c r="F28" s="32" t="s">
        <v>369</v>
      </c>
      <c r="G28" s="33">
        <v>1853.65</v>
      </c>
      <c r="H28" s="34"/>
    </row>
    <row r="29" spans="2:8" ht="12.75">
      <c r="B29" s="154"/>
      <c r="C29" s="30"/>
      <c r="D29" s="23"/>
      <c r="E29" s="31"/>
      <c r="F29" s="32"/>
      <c r="G29" s="33"/>
      <c r="H29" s="34"/>
    </row>
    <row r="30" spans="2:8" ht="12.75">
      <c r="B30" s="154">
        <v>1961</v>
      </c>
      <c r="C30" s="35" t="s">
        <v>60</v>
      </c>
      <c r="D30" s="23"/>
      <c r="E30" s="31"/>
      <c r="F30" s="32" t="s">
        <v>370</v>
      </c>
      <c r="G30" s="33">
        <v>47322.09</v>
      </c>
      <c r="H30" s="34">
        <f>G30+G31+G32+G33+G34+G35+G36</f>
        <v>79323.53</v>
      </c>
    </row>
    <row r="31" spans="2:8" ht="12.75">
      <c r="B31" s="154"/>
      <c r="C31" s="30" t="s">
        <v>7</v>
      </c>
      <c r="D31" s="23"/>
      <c r="E31" s="31"/>
      <c r="F31" s="32" t="s">
        <v>371</v>
      </c>
      <c r="G31" s="33">
        <v>19733.92</v>
      </c>
      <c r="H31" s="34"/>
    </row>
    <row r="32" spans="2:8" ht="12.75">
      <c r="B32" s="154"/>
      <c r="C32" s="30"/>
      <c r="D32" s="23"/>
      <c r="E32" s="31"/>
      <c r="F32" s="32" t="s">
        <v>372</v>
      </c>
      <c r="G32" s="33">
        <v>9270.83</v>
      </c>
      <c r="H32" s="34"/>
    </row>
    <row r="33" spans="2:8" ht="12.75">
      <c r="B33" s="154"/>
      <c r="C33" s="30"/>
      <c r="D33" s="23"/>
      <c r="E33" s="31"/>
      <c r="F33" s="32" t="s">
        <v>373</v>
      </c>
      <c r="G33" s="33">
        <v>1150.92</v>
      </c>
      <c r="H33" s="34"/>
    </row>
    <row r="34" spans="2:8" ht="12.75">
      <c r="B34" s="154"/>
      <c r="C34" s="30"/>
      <c r="D34" s="23"/>
      <c r="E34" s="31"/>
      <c r="F34" s="32" t="s">
        <v>374</v>
      </c>
      <c r="G34" s="33">
        <v>1308.58</v>
      </c>
      <c r="H34" s="34"/>
    </row>
    <row r="35" spans="2:8" ht="12.75">
      <c r="B35" s="154"/>
      <c r="C35" s="30"/>
      <c r="D35" s="23"/>
      <c r="E35" s="31"/>
      <c r="F35" s="32" t="s">
        <v>375</v>
      </c>
      <c r="G35" s="33">
        <v>537.19</v>
      </c>
      <c r="H35" s="34"/>
    </row>
    <row r="36" spans="2:8" ht="12.75">
      <c r="B36" s="154"/>
      <c r="C36" s="30"/>
      <c r="D36" s="23"/>
      <c r="E36" s="31"/>
      <c r="F36" s="32"/>
      <c r="G36" s="33"/>
      <c r="H36" s="34"/>
    </row>
    <row r="37" spans="2:8" ht="12.75">
      <c r="B37" s="154">
        <v>1962</v>
      </c>
      <c r="C37" s="35" t="s">
        <v>8</v>
      </c>
      <c r="D37" s="23"/>
      <c r="E37" s="31"/>
      <c r="F37" s="32" t="s">
        <v>376</v>
      </c>
      <c r="G37" s="33">
        <v>73673.13</v>
      </c>
      <c r="H37" s="34">
        <f>G37+G38+G39</f>
        <v>77454.13</v>
      </c>
    </row>
    <row r="38" spans="2:8" ht="12.75">
      <c r="B38" s="154"/>
      <c r="C38" s="30" t="s">
        <v>9</v>
      </c>
      <c r="D38" s="23"/>
      <c r="E38" s="31"/>
      <c r="F38" s="32" t="s">
        <v>377</v>
      </c>
      <c r="G38" s="33">
        <v>3781</v>
      </c>
      <c r="H38" s="34"/>
    </row>
    <row r="39" spans="2:8" ht="12.75">
      <c r="B39" s="154"/>
      <c r="C39" s="30"/>
      <c r="D39" s="23"/>
      <c r="E39" s="31"/>
      <c r="F39" s="32"/>
      <c r="G39" s="33"/>
      <c r="H39" s="34"/>
    </row>
    <row r="40" spans="2:8" ht="12.75">
      <c r="B40" s="154">
        <v>1963</v>
      </c>
      <c r="C40" s="35" t="s">
        <v>10</v>
      </c>
      <c r="D40" s="23"/>
      <c r="E40" s="31"/>
      <c r="F40" s="60" t="s">
        <v>378</v>
      </c>
      <c r="G40" s="33">
        <v>12541.57</v>
      </c>
      <c r="H40" s="34">
        <f>G40+G41+G42+G43+G45+G44+G46+G47+G48</f>
        <v>167689.31999999998</v>
      </c>
    </row>
    <row r="41" spans="2:8" ht="12.75">
      <c r="B41" s="154"/>
      <c r="C41" s="30" t="s">
        <v>11</v>
      </c>
      <c r="D41" s="23"/>
      <c r="E41" s="31"/>
      <c r="F41" s="60" t="s">
        <v>379</v>
      </c>
      <c r="G41" s="33">
        <v>98115.94</v>
      </c>
      <c r="H41" s="34"/>
    </row>
    <row r="42" spans="2:8" ht="12.75">
      <c r="B42" s="154"/>
      <c r="C42" s="30"/>
      <c r="D42" s="23"/>
      <c r="E42" s="31"/>
      <c r="F42" s="60" t="s">
        <v>380</v>
      </c>
      <c r="G42" s="33">
        <v>24912.3</v>
      </c>
      <c r="H42" s="34"/>
    </row>
    <row r="43" spans="2:8" ht="12.75">
      <c r="B43" s="154"/>
      <c r="C43" s="30"/>
      <c r="D43" s="23"/>
      <c r="E43" s="31"/>
      <c r="F43" s="60" t="s">
        <v>381</v>
      </c>
      <c r="G43" s="33">
        <v>22123.61</v>
      </c>
      <c r="H43" s="34"/>
    </row>
    <row r="44" spans="2:8" ht="12.75">
      <c r="B44" s="154"/>
      <c r="C44" s="30"/>
      <c r="D44" s="23"/>
      <c r="E44" s="31"/>
      <c r="F44" s="155" t="s">
        <v>382</v>
      </c>
      <c r="G44" s="108">
        <v>6615.22</v>
      </c>
      <c r="H44" s="34"/>
    </row>
    <row r="45" spans="2:8" ht="12.75">
      <c r="B45" s="154"/>
      <c r="C45" s="30"/>
      <c r="D45" s="23"/>
      <c r="E45" s="31"/>
      <c r="F45" s="60" t="s">
        <v>383</v>
      </c>
      <c r="G45" s="33">
        <v>463.26</v>
      </c>
      <c r="H45" s="34"/>
    </row>
    <row r="46" spans="2:8" ht="12.75">
      <c r="B46" s="154"/>
      <c r="C46" s="30"/>
      <c r="D46" s="23"/>
      <c r="E46" s="31"/>
      <c r="F46" s="60" t="s">
        <v>384</v>
      </c>
      <c r="G46" s="33">
        <v>1958.36</v>
      </c>
      <c r="H46" s="34"/>
    </row>
    <row r="47" spans="2:8" ht="12.75">
      <c r="B47" s="154"/>
      <c r="C47" s="30"/>
      <c r="D47" s="23"/>
      <c r="E47" s="31"/>
      <c r="F47" s="51" t="s">
        <v>385</v>
      </c>
      <c r="G47" s="59">
        <v>559.5</v>
      </c>
      <c r="H47" s="58"/>
    </row>
    <row r="48" spans="2:9" ht="12.75">
      <c r="B48" s="154"/>
      <c r="C48" s="30"/>
      <c r="D48" s="23"/>
      <c r="E48" s="31"/>
      <c r="F48" s="60" t="s">
        <v>386</v>
      </c>
      <c r="G48" s="32">
        <v>399.56</v>
      </c>
      <c r="H48" s="180"/>
      <c r="I48" s="156"/>
    </row>
    <row r="49" spans="2:8" ht="12.75">
      <c r="B49" s="154"/>
      <c r="C49" s="30"/>
      <c r="D49" s="23"/>
      <c r="E49" s="31"/>
      <c r="F49" s="157"/>
      <c r="G49" s="158"/>
      <c r="H49" s="159"/>
    </row>
    <row r="50" spans="2:8" ht="12.75">
      <c r="B50" s="154">
        <v>1964</v>
      </c>
      <c r="C50" s="35" t="s">
        <v>12</v>
      </c>
      <c r="D50" s="23"/>
      <c r="E50" s="31"/>
      <c r="F50" s="32" t="s">
        <v>387</v>
      </c>
      <c r="G50" s="33">
        <v>33.67</v>
      </c>
      <c r="H50" s="34">
        <f>G50+G51+G52+G53</f>
        <v>255456.75000000003</v>
      </c>
    </row>
    <row r="51" spans="2:8" ht="12.75">
      <c r="B51" s="154"/>
      <c r="C51" s="30" t="s">
        <v>13</v>
      </c>
      <c r="D51" s="23"/>
      <c r="E51" s="31"/>
      <c r="F51" s="60" t="s">
        <v>388</v>
      </c>
      <c r="G51" s="33">
        <v>248938.89</v>
      </c>
      <c r="H51" s="34"/>
    </row>
    <row r="52" spans="2:8" ht="12.75">
      <c r="B52" s="154"/>
      <c r="C52" s="30"/>
      <c r="D52" s="23"/>
      <c r="E52" s="31"/>
      <c r="F52" s="60" t="s">
        <v>389</v>
      </c>
      <c r="G52" s="33">
        <v>6484.19</v>
      </c>
      <c r="H52" s="34"/>
    </row>
    <row r="53" spans="2:8" ht="12.75">
      <c r="B53" s="154"/>
      <c r="C53" s="30"/>
      <c r="D53" s="23"/>
      <c r="E53" s="31"/>
      <c r="F53" s="60"/>
      <c r="G53" s="32"/>
      <c r="H53" s="32"/>
    </row>
    <row r="54" spans="2:8" ht="12.75">
      <c r="B54" s="154">
        <v>1965</v>
      </c>
      <c r="C54" s="35" t="s">
        <v>14</v>
      </c>
      <c r="D54" s="23"/>
      <c r="E54" s="31"/>
      <c r="F54" s="60" t="s">
        <v>390</v>
      </c>
      <c r="G54" s="33">
        <v>17881.34</v>
      </c>
      <c r="H54" s="34">
        <f>G54+G55</f>
        <v>18696.55</v>
      </c>
    </row>
    <row r="55" spans="2:8" ht="12.75">
      <c r="B55" s="154"/>
      <c r="C55" s="30" t="s">
        <v>3</v>
      </c>
      <c r="D55" s="23"/>
      <c r="E55" s="31"/>
      <c r="F55" s="60" t="s">
        <v>391</v>
      </c>
      <c r="G55" s="33">
        <v>815.21</v>
      </c>
      <c r="H55" s="34"/>
    </row>
    <row r="56" spans="2:8" ht="12.75">
      <c r="B56" s="154"/>
      <c r="C56" s="30"/>
      <c r="D56" s="23"/>
      <c r="E56" s="31"/>
      <c r="F56" s="60"/>
      <c r="G56" s="33"/>
      <c r="H56" s="34"/>
    </row>
    <row r="57" spans="2:8" ht="12.75">
      <c r="B57" s="154">
        <v>1966</v>
      </c>
      <c r="C57" s="35" t="s">
        <v>61</v>
      </c>
      <c r="D57" s="23"/>
      <c r="E57" s="31"/>
      <c r="F57" s="60" t="s">
        <v>392</v>
      </c>
      <c r="G57" s="33">
        <v>165127.63</v>
      </c>
      <c r="H57" s="34">
        <f>G57+G58+G59</f>
        <v>166177.17</v>
      </c>
    </row>
    <row r="58" spans="2:8" ht="12.75">
      <c r="B58" s="154"/>
      <c r="C58" s="30" t="s">
        <v>3</v>
      </c>
      <c r="D58" s="23"/>
      <c r="E58" s="31"/>
      <c r="F58" s="60" t="s">
        <v>393</v>
      </c>
      <c r="G58" s="33">
        <v>1049.54</v>
      </c>
      <c r="H58" s="34"/>
    </row>
    <row r="59" spans="2:8" ht="12.75">
      <c r="B59" s="154"/>
      <c r="C59" s="30"/>
      <c r="D59" s="23"/>
      <c r="E59" s="31"/>
      <c r="F59" s="60"/>
      <c r="G59" s="33"/>
      <c r="H59" s="34"/>
    </row>
    <row r="60" spans="2:8" ht="12.75">
      <c r="B60" s="154">
        <v>1968</v>
      </c>
      <c r="C60" s="35" t="s">
        <v>62</v>
      </c>
      <c r="D60" s="23"/>
      <c r="E60" s="31"/>
      <c r="F60" s="60" t="s">
        <v>390</v>
      </c>
      <c r="G60" s="33">
        <v>23439.17</v>
      </c>
      <c r="H60" s="34">
        <f>G60+G61+G62</f>
        <v>24066.699999999997</v>
      </c>
    </row>
    <row r="61" spans="2:8" ht="12.75">
      <c r="B61" s="154"/>
      <c r="C61" s="30" t="s">
        <v>3</v>
      </c>
      <c r="D61" s="23"/>
      <c r="E61" s="31"/>
      <c r="F61" s="60" t="s">
        <v>391</v>
      </c>
      <c r="G61" s="33">
        <v>627.53</v>
      </c>
      <c r="H61" s="34"/>
    </row>
    <row r="62" spans="2:8" ht="12.75">
      <c r="B62" s="154"/>
      <c r="C62" s="30"/>
      <c r="D62" s="23"/>
      <c r="E62" s="31"/>
      <c r="F62" s="60"/>
      <c r="G62" s="108"/>
      <c r="H62" s="34"/>
    </row>
    <row r="63" spans="2:8" ht="12.75">
      <c r="B63" s="154">
        <v>1970</v>
      </c>
      <c r="C63" s="35" t="s">
        <v>63</v>
      </c>
      <c r="D63" s="23"/>
      <c r="E63" s="31"/>
      <c r="F63" s="60" t="s">
        <v>394</v>
      </c>
      <c r="G63" s="33">
        <v>37413.28</v>
      </c>
      <c r="H63" s="34">
        <f>G63+G64+G65+G66</f>
        <v>95857.37</v>
      </c>
    </row>
    <row r="64" spans="2:8" ht="12.75">
      <c r="B64" s="154"/>
      <c r="C64" s="30" t="s">
        <v>3</v>
      </c>
      <c r="D64" s="23"/>
      <c r="E64" s="31"/>
      <c r="F64" s="60" t="s">
        <v>395</v>
      </c>
      <c r="G64" s="33">
        <v>54308.25</v>
      </c>
      <c r="H64" s="34"/>
    </row>
    <row r="65" spans="2:8" ht="12.75">
      <c r="B65" s="154"/>
      <c r="C65" s="30"/>
      <c r="D65" s="23"/>
      <c r="E65" s="31"/>
      <c r="F65" s="60" t="s">
        <v>396</v>
      </c>
      <c r="G65" s="33">
        <v>1872.66</v>
      </c>
      <c r="H65" s="34"/>
    </row>
    <row r="66" spans="2:8" ht="12.75">
      <c r="B66" s="154"/>
      <c r="C66" s="30"/>
      <c r="D66" s="23"/>
      <c r="E66" s="31"/>
      <c r="F66" s="60" t="s">
        <v>397</v>
      </c>
      <c r="G66" s="33">
        <v>2263.18</v>
      </c>
      <c r="H66" s="34"/>
    </row>
    <row r="67" spans="2:8" ht="12.75">
      <c r="B67" s="154"/>
      <c r="C67" s="30"/>
      <c r="D67" s="23"/>
      <c r="E67" s="31"/>
      <c r="F67" s="60"/>
      <c r="G67" s="33"/>
      <c r="H67" s="34"/>
    </row>
    <row r="68" spans="2:8" ht="12.75">
      <c r="B68" s="154">
        <v>1971</v>
      </c>
      <c r="C68" s="35" t="s">
        <v>15</v>
      </c>
      <c r="D68" s="23"/>
      <c r="E68" s="31"/>
      <c r="F68" s="60" t="s">
        <v>398</v>
      </c>
      <c r="G68" s="33">
        <v>7566.76</v>
      </c>
      <c r="H68" s="34">
        <f>G68+G69+G70+G71</f>
        <v>15954.63</v>
      </c>
    </row>
    <row r="69" spans="2:8" ht="12.75">
      <c r="B69" s="154"/>
      <c r="C69" s="30" t="s">
        <v>13</v>
      </c>
      <c r="D69" s="23"/>
      <c r="E69" s="31"/>
      <c r="F69" s="60" t="s">
        <v>399</v>
      </c>
      <c r="G69" s="33">
        <v>7244.38</v>
      </c>
      <c r="H69" s="34"/>
    </row>
    <row r="70" spans="2:8" ht="12.75">
      <c r="B70" s="154"/>
      <c r="C70" s="30"/>
      <c r="D70" s="23"/>
      <c r="E70" s="31"/>
      <c r="F70" s="60" t="s">
        <v>400</v>
      </c>
      <c r="G70" s="33">
        <v>639.61</v>
      </c>
      <c r="H70" s="34"/>
    </row>
    <row r="71" spans="2:8" ht="12.75">
      <c r="B71" s="154"/>
      <c r="C71" s="30"/>
      <c r="D71" s="23"/>
      <c r="E71" s="31"/>
      <c r="F71" s="60" t="s">
        <v>401</v>
      </c>
      <c r="G71" s="33">
        <v>503.88</v>
      </c>
      <c r="H71" s="34"/>
    </row>
    <row r="72" spans="2:8" ht="12.75">
      <c r="B72" s="154"/>
      <c r="C72" s="30"/>
      <c r="D72" s="23"/>
      <c r="E72" s="31"/>
      <c r="F72" s="60"/>
      <c r="G72" s="33"/>
      <c r="H72" s="34"/>
    </row>
    <row r="73" spans="2:8" ht="12.75">
      <c r="B73" s="154">
        <v>1972</v>
      </c>
      <c r="C73" s="35" t="s">
        <v>16</v>
      </c>
      <c r="D73" s="23"/>
      <c r="E73" s="31"/>
      <c r="F73" s="60" t="s">
        <v>402</v>
      </c>
      <c r="G73" s="33">
        <v>23439.24</v>
      </c>
      <c r="H73" s="34">
        <f>G73+G74+G75+G76+G77+G78</f>
        <v>33980.27</v>
      </c>
    </row>
    <row r="74" spans="2:8" ht="12.75">
      <c r="B74" s="154"/>
      <c r="C74" s="30" t="s">
        <v>17</v>
      </c>
      <c r="D74" s="23"/>
      <c r="E74" s="31"/>
      <c r="F74" s="60" t="s">
        <v>403</v>
      </c>
      <c r="G74" s="33">
        <v>3218.72</v>
      </c>
      <c r="H74" s="34"/>
    </row>
    <row r="75" spans="2:8" ht="12.75">
      <c r="B75" s="154"/>
      <c r="C75" s="30"/>
      <c r="D75" s="23"/>
      <c r="E75" s="31"/>
      <c r="F75" s="60" t="s">
        <v>404</v>
      </c>
      <c r="G75" s="33">
        <v>4594.83</v>
      </c>
      <c r="H75" s="34"/>
    </row>
    <row r="76" spans="2:8" ht="12.75">
      <c r="B76" s="154"/>
      <c r="C76" s="30"/>
      <c r="D76" s="23"/>
      <c r="E76" s="31"/>
      <c r="F76" s="60" t="s">
        <v>405</v>
      </c>
      <c r="G76" s="33">
        <v>1821.85</v>
      </c>
      <c r="H76" s="34"/>
    </row>
    <row r="77" spans="2:8" ht="12.75">
      <c r="B77" s="154"/>
      <c r="C77" s="30"/>
      <c r="D77" s="23"/>
      <c r="E77" s="31"/>
      <c r="F77" s="60" t="s">
        <v>406</v>
      </c>
      <c r="G77" s="33">
        <v>512.64</v>
      </c>
      <c r="H77" s="34"/>
    </row>
    <row r="78" spans="2:8" ht="12.75">
      <c r="B78" s="154"/>
      <c r="C78" s="30"/>
      <c r="D78" s="23"/>
      <c r="E78" s="31"/>
      <c r="F78" s="60" t="s">
        <v>407</v>
      </c>
      <c r="G78" s="33">
        <v>392.99</v>
      </c>
      <c r="H78" s="34"/>
    </row>
    <row r="79" spans="2:8" ht="12.75">
      <c r="B79" s="154"/>
      <c r="C79" s="30"/>
      <c r="D79" s="23"/>
      <c r="E79" s="31"/>
      <c r="F79" s="60"/>
      <c r="G79" s="33"/>
      <c r="H79" s="34"/>
    </row>
    <row r="80" spans="2:8" ht="12.75">
      <c r="B80" s="154">
        <v>1973</v>
      </c>
      <c r="C80" s="35" t="s">
        <v>18</v>
      </c>
      <c r="D80" s="23"/>
      <c r="E80" s="31"/>
      <c r="F80" s="60" t="s">
        <v>408</v>
      </c>
      <c r="G80" s="33">
        <v>28379.17</v>
      </c>
      <c r="H80" s="34">
        <f>G80+G81+G82</f>
        <v>30529.339999999997</v>
      </c>
    </row>
    <row r="81" spans="2:8" ht="12.75">
      <c r="B81" s="154"/>
      <c r="C81" s="30" t="s">
        <v>19</v>
      </c>
      <c r="D81" s="23"/>
      <c r="E81" s="31"/>
      <c r="F81" s="60" t="s">
        <v>409</v>
      </c>
      <c r="G81" s="33">
        <v>2150.17</v>
      </c>
      <c r="H81" s="34"/>
    </row>
    <row r="82" spans="2:8" ht="12.75">
      <c r="B82" s="154"/>
      <c r="C82" s="30"/>
      <c r="D82" s="23"/>
      <c r="E82" s="31"/>
      <c r="F82" s="60"/>
      <c r="G82" s="33"/>
      <c r="H82" s="34"/>
    </row>
    <row r="83" spans="2:8" ht="12.75">
      <c r="B83" s="154">
        <v>1974</v>
      </c>
      <c r="C83" s="35" t="s">
        <v>20</v>
      </c>
      <c r="D83" s="23"/>
      <c r="E83" s="31"/>
      <c r="F83" s="60" t="s">
        <v>410</v>
      </c>
      <c r="G83" s="33">
        <v>13524.35</v>
      </c>
      <c r="H83" s="34">
        <f>G83+G84+G85</f>
        <v>14300.25</v>
      </c>
    </row>
    <row r="84" spans="2:8" ht="12.75">
      <c r="B84" s="154"/>
      <c r="C84" s="40" t="s">
        <v>21</v>
      </c>
      <c r="D84" s="41"/>
      <c r="E84" s="42"/>
      <c r="F84" s="60" t="s">
        <v>411</v>
      </c>
      <c r="G84" s="33">
        <v>775.9</v>
      </c>
      <c r="H84" s="34"/>
    </row>
    <row r="85" spans="2:8" ht="12.75">
      <c r="B85" s="154"/>
      <c r="C85" s="40"/>
      <c r="D85" s="41"/>
      <c r="E85" s="42"/>
      <c r="F85" s="60"/>
      <c r="G85" s="33"/>
      <c r="H85" s="34"/>
    </row>
    <row r="86" spans="2:8" ht="12.75">
      <c r="B86" s="154">
        <v>1975</v>
      </c>
      <c r="C86" s="35" t="s">
        <v>22</v>
      </c>
      <c r="D86" s="23"/>
      <c r="E86" s="31"/>
      <c r="F86" s="60" t="s">
        <v>412</v>
      </c>
      <c r="G86" s="33">
        <v>23011.78</v>
      </c>
      <c r="H86" s="34">
        <f>G86+G87+G88+G89</f>
        <v>25507.71</v>
      </c>
    </row>
    <row r="87" spans="2:8" ht="12.75">
      <c r="B87" s="160"/>
      <c r="C87" s="30" t="s">
        <v>3</v>
      </c>
      <c r="D87" s="23"/>
      <c r="E87" s="31"/>
      <c r="F87" s="60" t="s">
        <v>413</v>
      </c>
      <c r="G87" s="33">
        <v>1673.95</v>
      </c>
      <c r="H87" s="34"/>
    </row>
    <row r="88" spans="2:8" ht="12.75">
      <c r="B88" s="160"/>
      <c r="C88" s="40"/>
      <c r="D88" s="41"/>
      <c r="E88" s="42"/>
      <c r="F88" s="60" t="s">
        <v>414</v>
      </c>
      <c r="G88" s="33">
        <v>771.96</v>
      </c>
      <c r="H88" s="34"/>
    </row>
    <row r="89" spans="2:8" ht="12.75">
      <c r="B89" s="160"/>
      <c r="C89" s="40"/>
      <c r="D89" s="41"/>
      <c r="E89" s="42"/>
      <c r="F89" s="60" t="s">
        <v>415</v>
      </c>
      <c r="G89" s="33">
        <v>50.02</v>
      </c>
      <c r="H89" s="34"/>
    </row>
    <row r="90" spans="2:8" ht="12.75">
      <c r="B90" s="160"/>
      <c r="C90" s="40"/>
      <c r="D90" s="41"/>
      <c r="E90" s="42"/>
      <c r="F90" s="60"/>
      <c r="G90" s="33"/>
      <c r="H90" s="34"/>
    </row>
    <row r="91" spans="2:8" ht="12.75">
      <c r="B91" s="44">
        <v>1978</v>
      </c>
      <c r="C91" s="35" t="s">
        <v>23</v>
      </c>
      <c r="D91" s="23"/>
      <c r="E91" s="31"/>
      <c r="F91" s="60" t="s">
        <v>416</v>
      </c>
      <c r="G91" s="33">
        <v>39135.96</v>
      </c>
      <c r="H91" s="34">
        <f>G91+G92+G94+G93</f>
        <v>41492.99</v>
      </c>
    </row>
    <row r="92" spans="2:8" ht="12.75">
      <c r="B92" s="154"/>
      <c r="C92" s="30" t="s">
        <v>11</v>
      </c>
      <c r="D92" s="23"/>
      <c r="E92" s="31"/>
      <c r="F92" s="60" t="s">
        <v>417</v>
      </c>
      <c r="G92" s="33">
        <v>2357.03</v>
      </c>
      <c r="H92" s="34"/>
    </row>
    <row r="93" spans="2:8" ht="12.75">
      <c r="B93" s="154"/>
      <c r="C93" s="30"/>
      <c r="D93" s="23"/>
      <c r="E93" s="31"/>
      <c r="F93" s="60"/>
      <c r="G93" s="33"/>
      <c r="H93" s="34"/>
    </row>
    <row r="94" spans="2:8" ht="12.75">
      <c r="B94" s="154"/>
      <c r="C94" s="30"/>
      <c r="D94" s="23"/>
      <c r="E94" s="31"/>
      <c r="F94" s="60"/>
      <c r="G94" s="33"/>
      <c r="H94" s="34"/>
    </row>
    <row r="95" spans="2:8" ht="12.75">
      <c r="B95" s="44">
        <v>1979</v>
      </c>
      <c r="C95" s="35" t="s">
        <v>64</v>
      </c>
      <c r="D95" s="23"/>
      <c r="E95" s="31"/>
      <c r="F95" s="60" t="s">
        <v>418</v>
      </c>
      <c r="G95" s="33">
        <v>6596.51</v>
      </c>
      <c r="H95" s="34">
        <f>G95+G96+G97+G98</f>
        <v>47695.14000000001</v>
      </c>
    </row>
    <row r="96" spans="2:8" ht="12.75">
      <c r="B96" s="154"/>
      <c r="C96" s="30" t="s">
        <v>11</v>
      </c>
      <c r="D96" s="23"/>
      <c r="E96" s="31"/>
      <c r="F96" s="60" t="s">
        <v>419</v>
      </c>
      <c r="G96" s="33">
        <v>38488.62</v>
      </c>
      <c r="H96" s="34"/>
    </row>
    <row r="97" spans="2:8" ht="12.75">
      <c r="B97" s="154"/>
      <c r="C97" s="30"/>
      <c r="D97" s="23"/>
      <c r="E97" s="31"/>
      <c r="F97" s="60" t="s">
        <v>420</v>
      </c>
      <c r="G97" s="33">
        <v>1796.6</v>
      </c>
      <c r="H97" s="34"/>
    </row>
    <row r="98" spans="2:8" ht="12.75">
      <c r="B98" s="161"/>
      <c r="C98" s="46"/>
      <c r="D98" s="23"/>
      <c r="E98" s="31"/>
      <c r="F98" s="60" t="s">
        <v>421</v>
      </c>
      <c r="G98" s="33">
        <v>813.41</v>
      </c>
      <c r="H98" s="34"/>
    </row>
    <row r="99" spans="2:8" ht="12.75">
      <c r="B99" s="161"/>
      <c r="C99" s="46"/>
      <c r="D99" s="23"/>
      <c r="E99" s="31"/>
      <c r="F99" s="60"/>
      <c r="G99" s="33"/>
      <c r="H99" s="34"/>
    </row>
    <row r="100" spans="2:8" ht="12.75">
      <c r="B100" s="44">
        <v>1982</v>
      </c>
      <c r="C100" s="35" t="s">
        <v>123</v>
      </c>
      <c r="D100" s="23"/>
      <c r="E100" s="31"/>
      <c r="F100" s="60" t="s">
        <v>422</v>
      </c>
      <c r="G100" s="33">
        <v>188567.44</v>
      </c>
      <c r="H100" s="34">
        <f>G100+G101</f>
        <v>189601.8</v>
      </c>
    </row>
    <row r="101" spans="2:8" ht="12.75">
      <c r="B101" s="154"/>
      <c r="C101" s="30" t="s">
        <v>3</v>
      </c>
      <c r="D101" s="23"/>
      <c r="E101" s="31"/>
      <c r="F101" s="60" t="s">
        <v>423</v>
      </c>
      <c r="G101" s="33">
        <v>1034.36</v>
      </c>
      <c r="H101" s="34"/>
    </row>
    <row r="102" spans="2:8" ht="12.75">
      <c r="B102" s="154"/>
      <c r="C102" s="30"/>
      <c r="D102" s="23"/>
      <c r="E102" s="31"/>
      <c r="F102" s="60"/>
      <c r="G102" s="33"/>
      <c r="H102" s="34"/>
    </row>
    <row r="103" spans="2:8" ht="12.75">
      <c r="B103" s="44">
        <v>1983</v>
      </c>
      <c r="C103" s="35" t="s">
        <v>65</v>
      </c>
      <c r="D103" s="23"/>
      <c r="E103" s="31"/>
      <c r="F103" s="60" t="s">
        <v>424</v>
      </c>
      <c r="G103" s="33">
        <v>108396.42</v>
      </c>
      <c r="H103" s="34">
        <f>G103+G104+G105+G106+G107+G108+G109+G110+G111+G112</f>
        <v>154997.18999999997</v>
      </c>
    </row>
    <row r="104" spans="2:8" ht="12.75">
      <c r="B104" s="154"/>
      <c r="C104" s="30" t="s">
        <v>26</v>
      </c>
      <c r="D104" s="23"/>
      <c r="E104" s="31"/>
      <c r="F104" s="60" t="s">
        <v>425</v>
      </c>
      <c r="G104" s="33">
        <v>11776.91</v>
      </c>
      <c r="H104" s="34"/>
    </row>
    <row r="105" spans="2:8" ht="12.75">
      <c r="B105" s="154"/>
      <c r="C105" s="30"/>
      <c r="D105" s="23"/>
      <c r="E105" s="31"/>
      <c r="F105" s="60" t="s">
        <v>426</v>
      </c>
      <c r="G105" s="33">
        <v>8229.95</v>
      </c>
      <c r="H105" s="34"/>
    </row>
    <row r="106" spans="2:8" ht="12.75">
      <c r="B106" s="154"/>
      <c r="C106" s="30"/>
      <c r="D106" s="23"/>
      <c r="E106" s="31"/>
      <c r="F106" s="60" t="s">
        <v>427</v>
      </c>
      <c r="G106" s="33">
        <v>5259.96</v>
      </c>
      <c r="H106" s="34"/>
    </row>
    <row r="107" spans="2:8" ht="12.75">
      <c r="B107" s="154"/>
      <c r="C107" s="30"/>
      <c r="D107" s="23"/>
      <c r="E107" s="31"/>
      <c r="F107" s="60" t="s">
        <v>428</v>
      </c>
      <c r="G107" s="33">
        <v>14189.73</v>
      </c>
      <c r="H107" s="34"/>
    </row>
    <row r="108" spans="2:8" ht="12.75">
      <c r="B108" s="154"/>
      <c r="C108" s="30"/>
      <c r="D108" s="23"/>
      <c r="E108" s="31"/>
      <c r="F108" s="60" t="s">
        <v>429</v>
      </c>
      <c r="G108" s="33">
        <v>4076.09</v>
      </c>
      <c r="H108" s="34"/>
    </row>
    <row r="109" spans="2:8" ht="12.75">
      <c r="B109" s="154"/>
      <c r="C109" s="30"/>
      <c r="D109" s="23"/>
      <c r="E109" s="31"/>
      <c r="F109" s="60" t="s">
        <v>430</v>
      </c>
      <c r="G109" s="33">
        <v>1463.99</v>
      </c>
      <c r="H109" s="34"/>
    </row>
    <row r="110" spans="2:8" ht="12.75">
      <c r="B110" s="154"/>
      <c r="C110" s="30"/>
      <c r="D110" s="23"/>
      <c r="E110" s="31"/>
      <c r="F110" s="60" t="s">
        <v>431</v>
      </c>
      <c r="G110" s="33">
        <v>517.15</v>
      </c>
      <c r="H110" s="34"/>
    </row>
    <row r="111" spans="2:8" ht="12.75">
      <c r="B111" s="154"/>
      <c r="C111" s="30"/>
      <c r="D111" s="23"/>
      <c r="E111" s="31"/>
      <c r="F111" s="60" t="s">
        <v>432</v>
      </c>
      <c r="G111" s="33">
        <v>254.94</v>
      </c>
      <c r="H111" s="34"/>
    </row>
    <row r="112" spans="2:8" ht="12.75">
      <c r="B112" s="161"/>
      <c r="C112" s="46"/>
      <c r="D112" s="23"/>
      <c r="E112" s="31"/>
      <c r="F112" s="60" t="s">
        <v>433</v>
      </c>
      <c r="G112" s="33">
        <v>832.05</v>
      </c>
      <c r="H112" s="34"/>
    </row>
    <row r="113" spans="2:8" ht="12.75">
      <c r="B113" s="161"/>
      <c r="C113" s="46"/>
      <c r="D113" s="23"/>
      <c r="E113" s="31"/>
      <c r="F113" s="60"/>
      <c r="G113" s="33"/>
      <c r="H113" s="34"/>
    </row>
    <row r="114" spans="2:8" ht="12.75">
      <c r="B114" s="44">
        <v>1984</v>
      </c>
      <c r="C114" s="35" t="s">
        <v>27</v>
      </c>
      <c r="D114" s="23"/>
      <c r="E114" s="31"/>
      <c r="F114" s="60" t="s">
        <v>434</v>
      </c>
      <c r="G114" s="33">
        <v>10398.54</v>
      </c>
      <c r="H114" s="34">
        <f>G114+G115</f>
        <v>10648.01</v>
      </c>
    </row>
    <row r="115" spans="2:8" ht="12.75">
      <c r="B115" s="154"/>
      <c r="C115" s="30" t="s">
        <v>3</v>
      </c>
      <c r="D115" s="23"/>
      <c r="E115" s="31"/>
      <c r="F115" s="33" t="s">
        <v>435</v>
      </c>
      <c r="G115" s="33">
        <v>249.47</v>
      </c>
      <c r="H115" s="34"/>
    </row>
    <row r="116" spans="2:8" ht="12.75">
      <c r="B116" s="154"/>
      <c r="C116" s="30"/>
      <c r="D116" s="23"/>
      <c r="E116" s="31"/>
      <c r="F116" s="60"/>
      <c r="G116" s="33"/>
      <c r="H116" s="34"/>
    </row>
    <row r="117" spans="2:8" ht="12.75">
      <c r="B117" s="44">
        <v>1985</v>
      </c>
      <c r="C117" s="35" t="s">
        <v>28</v>
      </c>
      <c r="D117" s="23"/>
      <c r="E117" s="31"/>
      <c r="F117" s="33" t="s">
        <v>436</v>
      </c>
      <c r="G117" s="33">
        <v>63363.31</v>
      </c>
      <c r="H117" s="34">
        <f>G117+G118+G119</f>
        <v>64436.74</v>
      </c>
    </row>
    <row r="118" spans="2:8" ht="12.75">
      <c r="B118" s="154"/>
      <c r="C118" s="30" t="s">
        <v>3</v>
      </c>
      <c r="D118" s="23"/>
      <c r="E118" s="31"/>
      <c r="F118" s="60" t="s">
        <v>437</v>
      </c>
      <c r="G118" s="33">
        <v>1073.43</v>
      </c>
      <c r="H118" s="47"/>
    </row>
    <row r="119" spans="2:8" ht="12.75">
      <c r="B119" s="154"/>
      <c r="C119" s="30"/>
      <c r="D119" s="23"/>
      <c r="E119" s="31"/>
      <c r="F119" s="60"/>
      <c r="G119" s="33"/>
      <c r="H119" s="47"/>
    </row>
    <row r="120" spans="2:8" ht="12.75">
      <c r="B120" s="44">
        <v>1986</v>
      </c>
      <c r="C120" s="35" t="s">
        <v>29</v>
      </c>
      <c r="D120" s="23"/>
      <c r="E120" s="31"/>
      <c r="F120" s="60" t="s">
        <v>438</v>
      </c>
      <c r="G120" s="33">
        <v>2015.11</v>
      </c>
      <c r="H120" s="34">
        <f>G120+G121+G122</f>
        <v>2033.01</v>
      </c>
    </row>
    <row r="121" spans="2:8" ht="12.75">
      <c r="B121" s="154"/>
      <c r="C121" s="30" t="s">
        <v>3</v>
      </c>
      <c r="D121" s="23"/>
      <c r="E121" s="31"/>
      <c r="F121" s="60" t="s">
        <v>439</v>
      </c>
      <c r="G121" s="33">
        <v>17.9</v>
      </c>
      <c r="H121" s="34"/>
    </row>
    <row r="122" spans="2:8" ht="12.75">
      <c r="B122" s="154"/>
      <c r="C122" s="30"/>
      <c r="D122" s="23"/>
      <c r="E122" s="31"/>
      <c r="F122" s="60"/>
      <c r="G122" s="33"/>
      <c r="H122" s="34"/>
    </row>
    <row r="123" spans="2:8" ht="12.75">
      <c r="B123" s="44">
        <v>1981</v>
      </c>
      <c r="C123" s="49" t="s">
        <v>24</v>
      </c>
      <c r="D123" s="23"/>
      <c r="E123" s="31"/>
      <c r="F123" s="60" t="s">
        <v>440</v>
      </c>
      <c r="G123" s="33">
        <v>87906.59</v>
      </c>
      <c r="H123" s="34">
        <f>G123+G124</f>
        <v>88624.25</v>
      </c>
    </row>
    <row r="124" spans="2:8" ht="12.75">
      <c r="B124" s="160"/>
      <c r="C124" s="52" t="s">
        <v>3</v>
      </c>
      <c r="D124" s="41"/>
      <c r="E124" s="42"/>
      <c r="F124" s="60" t="s">
        <v>441</v>
      </c>
      <c r="G124" s="33">
        <v>717.66</v>
      </c>
      <c r="H124" s="34"/>
    </row>
    <row r="125" spans="2:8" ht="12.75">
      <c r="B125" s="162"/>
      <c r="C125" s="52"/>
      <c r="D125" s="41"/>
      <c r="E125" s="42"/>
      <c r="F125" s="60"/>
      <c r="G125" s="33"/>
      <c r="H125" s="34"/>
    </row>
    <row r="126" spans="2:8" ht="12.75">
      <c r="B126" s="53">
        <v>1989</v>
      </c>
      <c r="C126" s="54" t="s">
        <v>30</v>
      </c>
      <c r="D126" s="23"/>
      <c r="E126" s="31"/>
      <c r="F126" s="60" t="s">
        <v>442</v>
      </c>
      <c r="G126" s="33">
        <v>21351.76</v>
      </c>
      <c r="H126" s="34">
        <f>G126+G127+G128</f>
        <v>22043.89</v>
      </c>
    </row>
    <row r="127" spans="2:8" ht="12.75">
      <c r="B127" s="160"/>
      <c r="C127" s="52" t="s">
        <v>3</v>
      </c>
      <c r="D127" s="41"/>
      <c r="E127" s="42"/>
      <c r="F127" s="60" t="s">
        <v>443</v>
      </c>
      <c r="G127" s="33">
        <v>692.13</v>
      </c>
      <c r="H127" s="34"/>
    </row>
    <row r="128" spans="2:8" ht="12.75">
      <c r="B128" s="160"/>
      <c r="C128" s="52"/>
      <c r="D128" s="41"/>
      <c r="E128" s="42"/>
      <c r="F128" s="60"/>
      <c r="G128" s="33"/>
      <c r="H128" s="34"/>
    </row>
    <row r="129" spans="2:8" ht="12.75">
      <c r="B129" s="53">
        <v>1991</v>
      </c>
      <c r="C129" s="54" t="s">
        <v>32</v>
      </c>
      <c r="D129" s="23"/>
      <c r="E129" s="31"/>
      <c r="F129" s="60" t="s">
        <v>444</v>
      </c>
      <c r="G129" s="33">
        <v>21402.06</v>
      </c>
      <c r="H129" s="34">
        <f>G129+G130+G131</f>
        <v>22124.36</v>
      </c>
    </row>
    <row r="130" spans="2:8" ht="12.75">
      <c r="B130" s="160"/>
      <c r="C130" s="52" t="s">
        <v>3</v>
      </c>
      <c r="D130" s="41"/>
      <c r="E130" s="42"/>
      <c r="F130" s="60" t="s">
        <v>445</v>
      </c>
      <c r="G130" s="33">
        <v>722.3</v>
      </c>
      <c r="H130" s="58"/>
    </row>
    <row r="131" spans="2:8" ht="12.75">
      <c r="B131" s="160"/>
      <c r="C131" s="52"/>
      <c r="D131" s="41"/>
      <c r="E131" s="42"/>
      <c r="F131" s="60"/>
      <c r="G131" s="33"/>
      <c r="H131" s="58"/>
    </row>
    <row r="132" spans="2:8" ht="12.75">
      <c r="B132" s="53">
        <v>1990</v>
      </c>
      <c r="C132" s="54" t="s">
        <v>31</v>
      </c>
      <c r="D132" s="23"/>
      <c r="E132" s="31"/>
      <c r="F132" s="60" t="s">
        <v>446</v>
      </c>
      <c r="G132" s="33">
        <v>10856.77</v>
      </c>
      <c r="H132" s="34">
        <f>G132+G133+G134+G135+G136+G137</f>
        <v>46556.78</v>
      </c>
    </row>
    <row r="133" spans="2:8" ht="12.75">
      <c r="B133" s="154"/>
      <c r="C133" s="61" t="s">
        <v>3</v>
      </c>
      <c r="D133" s="23"/>
      <c r="E133" s="31"/>
      <c r="F133" s="60" t="s">
        <v>447</v>
      </c>
      <c r="G133" s="33">
        <v>29821.19</v>
      </c>
      <c r="H133" s="34"/>
    </row>
    <row r="134" spans="2:8" ht="12.75">
      <c r="B134" s="154"/>
      <c r="C134" s="61"/>
      <c r="D134" s="23"/>
      <c r="E134" s="31"/>
      <c r="F134" s="60" t="s">
        <v>448</v>
      </c>
      <c r="G134" s="33">
        <v>3749.25</v>
      </c>
      <c r="H134" s="34"/>
    </row>
    <row r="135" spans="2:8" ht="12.75">
      <c r="B135" s="154"/>
      <c r="C135" s="61"/>
      <c r="D135" s="23"/>
      <c r="E135" s="31"/>
      <c r="F135" s="60" t="s">
        <v>449</v>
      </c>
      <c r="G135" s="33">
        <v>809.7</v>
      </c>
      <c r="H135" s="34"/>
    </row>
    <row r="136" spans="2:8" ht="12.75">
      <c r="B136" s="154"/>
      <c r="C136" s="61"/>
      <c r="D136" s="23"/>
      <c r="E136" s="31"/>
      <c r="F136" s="60" t="s">
        <v>450</v>
      </c>
      <c r="G136" s="33">
        <v>1319.87</v>
      </c>
      <c r="H136" s="34"/>
    </row>
    <row r="137" spans="2:8" ht="12.75">
      <c r="B137" s="161"/>
      <c r="C137" s="61"/>
      <c r="D137" s="23"/>
      <c r="E137" s="31"/>
      <c r="F137" s="60"/>
      <c r="G137" s="33"/>
      <c r="H137" s="34"/>
    </row>
    <row r="138" spans="2:8" ht="12.75">
      <c r="B138" s="62">
        <v>1993</v>
      </c>
      <c r="C138" s="63" t="s">
        <v>66</v>
      </c>
      <c r="D138" s="23"/>
      <c r="E138" s="31"/>
      <c r="F138" s="60" t="s">
        <v>451</v>
      </c>
      <c r="G138" s="33">
        <v>150091.27</v>
      </c>
      <c r="H138" s="34">
        <f>G138+G139+G140+G141+G142+G143+G144+G145</f>
        <v>424374.4199999999</v>
      </c>
    </row>
    <row r="139" spans="2:8" ht="12.75">
      <c r="B139" s="66"/>
      <c r="C139" s="64" t="s">
        <v>67</v>
      </c>
      <c r="D139" s="23"/>
      <c r="E139" s="31"/>
      <c r="F139" s="60" t="s">
        <v>452</v>
      </c>
      <c r="G139" s="33">
        <v>72547.62</v>
      </c>
      <c r="H139" s="34"/>
    </row>
    <row r="140" spans="2:8" ht="12.75">
      <c r="B140" s="66"/>
      <c r="C140" s="64"/>
      <c r="D140" s="23"/>
      <c r="E140" s="31"/>
      <c r="F140" s="60" t="s">
        <v>453</v>
      </c>
      <c r="G140" s="33">
        <v>86301.77</v>
      </c>
      <c r="H140" s="34"/>
    </row>
    <row r="141" spans="2:8" ht="12.75">
      <c r="B141" s="66"/>
      <c r="C141" s="64"/>
      <c r="D141" s="23"/>
      <c r="E141" s="31"/>
      <c r="F141" s="60" t="s">
        <v>454</v>
      </c>
      <c r="G141" s="33">
        <v>104344.65</v>
      </c>
      <c r="H141" s="34"/>
    </row>
    <row r="142" spans="2:8" ht="12.75">
      <c r="B142" s="66"/>
      <c r="C142" s="64"/>
      <c r="D142" s="23"/>
      <c r="E142" s="31"/>
      <c r="F142" s="60" t="s">
        <v>455</v>
      </c>
      <c r="G142" s="33">
        <v>3806.32</v>
      </c>
      <c r="H142" s="34"/>
    </row>
    <row r="143" spans="2:8" ht="12.75">
      <c r="B143" s="66"/>
      <c r="C143" s="64"/>
      <c r="D143" s="23"/>
      <c r="E143" s="31"/>
      <c r="F143" s="60" t="s">
        <v>456</v>
      </c>
      <c r="G143" s="33">
        <v>1644.18</v>
      </c>
      <c r="H143" s="34"/>
    </row>
    <row r="144" spans="2:8" ht="12.75">
      <c r="B144" s="66"/>
      <c r="C144" s="64"/>
      <c r="D144" s="23"/>
      <c r="E144" s="31"/>
      <c r="F144" s="60" t="s">
        <v>457</v>
      </c>
      <c r="G144" s="33">
        <v>2085.47</v>
      </c>
      <c r="H144" s="34"/>
    </row>
    <row r="145" spans="2:8" ht="12.75">
      <c r="B145" s="66"/>
      <c r="C145" s="64"/>
      <c r="D145" s="23"/>
      <c r="E145" s="31"/>
      <c r="F145" s="60" t="s">
        <v>458</v>
      </c>
      <c r="G145" s="33">
        <v>3553.14</v>
      </c>
      <c r="H145" s="34"/>
    </row>
    <row r="146" spans="2:8" ht="12.75">
      <c r="B146" s="66"/>
      <c r="C146" s="64"/>
      <c r="D146" s="23"/>
      <c r="E146" s="31"/>
      <c r="F146" s="60"/>
      <c r="G146" s="33"/>
      <c r="H146" s="34"/>
    </row>
    <row r="147" spans="2:8" ht="12.75">
      <c r="B147" s="66">
        <v>1994</v>
      </c>
      <c r="C147" s="63" t="s">
        <v>33</v>
      </c>
      <c r="D147" s="23"/>
      <c r="E147" s="178"/>
      <c r="F147" s="60" t="s">
        <v>459</v>
      </c>
      <c r="G147" s="33">
        <v>32213.35</v>
      </c>
      <c r="H147" s="34">
        <f>G147+G148+G149+G150+G151</f>
        <v>226143.2</v>
      </c>
    </row>
    <row r="148" spans="2:8" ht="12.75">
      <c r="B148" s="66"/>
      <c r="C148" s="63" t="s">
        <v>34</v>
      </c>
      <c r="D148" s="23"/>
      <c r="E148" s="31"/>
      <c r="F148" s="60" t="s">
        <v>460</v>
      </c>
      <c r="G148" s="33">
        <v>193205.67</v>
      </c>
      <c r="H148" s="34"/>
    </row>
    <row r="149" spans="2:8" ht="12.75">
      <c r="B149" s="66"/>
      <c r="C149" s="63"/>
      <c r="D149" s="23"/>
      <c r="E149" s="31"/>
      <c r="F149" s="60" t="s">
        <v>461</v>
      </c>
      <c r="G149" s="33">
        <v>425.82</v>
      </c>
      <c r="H149" s="34"/>
    </row>
    <row r="150" spans="2:8" ht="12.75">
      <c r="B150" s="66"/>
      <c r="C150" s="63"/>
      <c r="D150" s="23"/>
      <c r="E150" s="31"/>
      <c r="F150" s="60" t="s">
        <v>462</v>
      </c>
      <c r="G150" s="33">
        <v>298.36</v>
      </c>
      <c r="H150" s="34"/>
    </row>
    <row r="151" spans="2:8" ht="12.75">
      <c r="B151" s="66"/>
      <c r="C151" s="63"/>
      <c r="D151" s="23"/>
      <c r="E151" s="31"/>
      <c r="F151" s="60"/>
      <c r="G151" s="33"/>
      <c r="H151" s="34"/>
    </row>
    <row r="152" spans="2:8" ht="12.75">
      <c r="B152" s="154">
        <v>1995</v>
      </c>
      <c r="C152" s="54" t="s">
        <v>137</v>
      </c>
      <c r="D152" s="23"/>
      <c r="E152" s="31"/>
      <c r="F152" s="60" t="s">
        <v>463</v>
      </c>
      <c r="G152" s="33">
        <v>30310.39</v>
      </c>
      <c r="H152" s="34">
        <f>G152+G153+G154</f>
        <v>31192.27</v>
      </c>
    </row>
    <row r="153" spans="2:8" ht="12.75">
      <c r="B153" s="154"/>
      <c r="C153" s="54"/>
      <c r="D153" s="23"/>
      <c r="E153" s="31"/>
      <c r="F153" s="60" t="s">
        <v>464</v>
      </c>
      <c r="G153" s="33">
        <v>881.88</v>
      </c>
      <c r="H153" s="34"/>
    </row>
    <row r="154" spans="2:8" ht="12.75">
      <c r="B154" s="154"/>
      <c r="C154" s="54"/>
      <c r="D154" s="23"/>
      <c r="E154" s="31"/>
      <c r="F154" s="60"/>
      <c r="G154" s="33"/>
      <c r="H154" s="34"/>
    </row>
    <row r="155" spans="2:8" ht="12.75">
      <c r="B155" s="66">
        <v>1996</v>
      </c>
      <c r="C155" s="63" t="s">
        <v>69</v>
      </c>
      <c r="D155" s="23"/>
      <c r="E155" s="31"/>
      <c r="F155" s="60" t="s">
        <v>465</v>
      </c>
      <c r="G155" s="33">
        <v>11578.51</v>
      </c>
      <c r="H155" s="34">
        <f>G155+G156+G157</f>
        <v>12123.210000000001</v>
      </c>
    </row>
    <row r="156" spans="2:8" ht="12.75">
      <c r="B156" s="66"/>
      <c r="C156" s="63" t="s">
        <v>3</v>
      </c>
      <c r="D156" s="23"/>
      <c r="E156" s="31"/>
      <c r="F156" s="60" t="s">
        <v>466</v>
      </c>
      <c r="G156" s="33">
        <v>544.7</v>
      </c>
      <c r="H156" s="34"/>
    </row>
    <row r="157" spans="2:8" ht="12.75">
      <c r="B157" s="66"/>
      <c r="C157" s="63"/>
      <c r="D157" s="23"/>
      <c r="E157" s="31"/>
      <c r="F157" s="60"/>
      <c r="G157" s="33"/>
      <c r="H157" s="34"/>
    </row>
    <row r="158" spans="2:8" ht="12.75">
      <c r="B158" s="154">
        <v>1997</v>
      </c>
      <c r="C158" s="54" t="s">
        <v>70</v>
      </c>
      <c r="D158" s="23"/>
      <c r="E158" s="31"/>
      <c r="F158" s="60" t="s">
        <v>467</v>
      </c>
      <c r="G158" s="33">
        <v>14330.09</v>
      </c>
      <c r="H158" s="34">
        <f>G158+G159</f>
        <v>15021.93</v>
      </c>
    </row>
    <row r="159" spans="2:8" ht="12.75">
      <c r="B159" s="154"/>
      <c r="C159" s="54" t="s">
        <v>3</v>
      </c>
      <c r="D159" s="23"/>
      <c r="E159" s="31"/>
      <c r="F159" s="60" t="s">
        <v>468</v>
      </c>
      <c r="G159" s="33">
        <v>691.84</v>
      </c>
      <c r="H159" s="34"/>
    </row>
    <row r="160" spans="2:8" ht="12.75">
      <c r="B160" s="154"/>
      <c r="C160" s="54"/>
      <c r="D160" s="23"/>
      <c r="E160" s="31"/>
      <c r="F160" s="60"/>
      <c r="G160" s="33"/>
      <c r="H160" s="34"/>
    </row>
    <row r="161" spans="2:8" ht="12.75">
      <c r="B161" s="154">
        <v>1998</v>
      </c>
      <c r="C161" s="54" t="s">
        <v>71</v>
      </c>
      <c r="D161" s="23"/>
      <c r="E161" s="31"/>
      <c r="F161" s="60" t="s">
        <v>469</v>
      </c>
      <c r="G161" s="33">
        <v>15336.76</v>
      </c>
      <c r="H161" s="34">
        <f>G161+G162+G163</f>
        <v>16441.56</v>
      </c>
    </row>
    <row r="162" spans="2:8" ht="12.75">
      <c r="B162" s="154"/>
      <c r="C162" s="54" t="s">
        <v>17</v>
      </c>
      <c r="D162" s="23"/>
      <c r="E162" s="31"/>
      <c r="F162" s="60" t="s">
        <v>470</v>
      </c>
      <c r="G162" s="33">
        <v>1104.8</v>
      </c>
      <c r="H162" s="34"/>
    </row>
    <row r="163" spans="2:8" ht="12.75">
      <c r="B163" s="154"/>
      <c r="C163" s="54"/>
      <c r="D163" s="23"/>
      <c r="E163" s="31"/>
      <c r="F163" s="60"/>
      <c r="G163" s="33"/>
      <c r="H163" s="34"/>
    </row>
    <row r="164" spans="2:8" ht="12.75">
      <c r="B164" s="154">
        <v>2000</v>
      </c>
      <c r="C164" s="54" t="s">
        <v>72</v>
      </c>
      <c r="D164" s="23"/>
      <c r="E164" s="31"/>
      <c r="F164" s="60" t="s">
        <v>471</v>
      </c>
      <c r="G164" s="33">
        <v>36904.73</v>
      </c>
      <c r="H164" s="34">
        <f>G164+G165+G166+G167</f>
        <v>43970.42</v>
      </c>
    </row>
    <row r="165" spans="2:8" ht="12.75">
      <c r="B165" s="154"/>
      <c r="C165" s="54" t="s">
        <v>36</v>
      </c>
      <c r="D165" s="23"/>
      <c r="E165" s="31"/>
      <c r="F165" s="60" t="s">
        <v>472</v>
      </c>
      <c r="G165" s="33">
        <v>5016.77</v>
      </c>
      <c r="H165" s="34"/>
    </row>
    <row r="166" spans="2:8" ht="12.75">
      <c r="B166" s="154"/>
      <c r="C166" s="54"/>
      <c r="D166" s="23"/>
      <c r="E166" s="31"/>
      <c r="F166" s="60" t="s">
        <v>473</v>
      </c>
      <c r="G166" s="33">
        <v>1569.02</v>
      </c>
      <c r="H166" s="34"/>
    </row>
    <row r="167" spans="2:8" ht="12.75">
      <c r="B167" s="154"/>
      <c r="C167" s="54"/>
      <c r="D167" s="23"/>
      <c r="E167" s="31"/>
      <c r="F167" s="60" t="s">
        <v>474</v>
      </c>
      <c r="G167" s="33">
        <v>479.9</v>
      </c>
      <c r="H167" s="34"/>
    </row>
    <row r="168" spans="2:8" ht="12.75">
      <c r="B168" s="154"/>
      <c r="C168" s="54"/>
      <c r="D168" s="23"/>
      <c r="E168" s="31"/>
      <c r="F168" s="60"/>
      <c r="G168" s="33"/>
      <c r="H168" s="34"/>
    </row>
    <row r="169" spans="2:8" ht="12.75">
      <c r="B169" s="154">
        <v>2001</v>
      </c>
      <c r="C169" s="54" t="s">
        <v>73</v>
      </c>
      <c r="D169" s="23"/>
      <c r="E169" s="31"/>
      <c r="F169" s="60" t="s">
        <v>408</v>
      </c>
      <c r="G169" s="59">
        <v>15667.83</v>
      </c>
      <c r="H169" s="34">
        <f>G169+G170+G171+G172</f>
        <v>17816.65</v>
      </c>
    </row>
    <row r="170" spans="2:8" ht="12.75">
      <c r="B170" s="154"/>
      <c r="C170" s="54" t="s">
        <v>37</v>
      </c>
      <c r="D170" s="23"/>
      <c r="E170" s="31"/>
      <c r="F170" s="60" t="s">
        <v>475</v>
      </c>
      <c r="G170" s="59">
        <v>1271.35</v>
      </c>
      <c r="H170" s="34"/>
    </row>
    <row r="171" spans="2:8" ht="12.75">
      <c r="B171" s="160"/>
      <c r="C171" s="68"/>
      <c r="D171" s="41"/>
      <c r="E171" s="42"/>
      <c r="F171" s="60" t="s">
        <v>476</v>
      </c>
      <c r="G171" s="59">
        <v>877.47</v>
      </c>
      <c r="H171" s="58"/>
    </row>
    <row r="172" spans="2:8" ht="12.75">
      <c r="B172" s="160"/>
      <c r="C172" s="68"/>
      <c r="D172" s="41"/>
      <c r="E172" s="42"/>
      <c r="F172" s="60"/>
      <c r="G172" s="59"/>
      <c r="H172" s="58"/>
    </row>
    <row r="173" spans="2:8" ht="12.75">
      <c r="B173" s="160"/>
      <c r="C173" s="68"/>
      <c r="D173" s="41"/>
      <c r="E173" s="42"/>
      <c r="F173" s="60"/>
      <c r="G173" s="59"/>
      <c r="H173" s="58"/>
    </row>
    <row r="174" spans="2:8" ht="12.75">
      <c r="B174" s="160">
        <v>2002</v>
      </c>
      <c r="C174" s="68" t="s">
        <v>74</v>
      </c>
      <c r="D174" s="41"/>
      <c r="E174" s="42"/>
      <c r="F174" s="60" t="s">
        <v>477</v>
      </c>
      <c r="G174" s="59">
        <v>28331.14</v>
      </c>
      <c r="H174" s="58">
        <f>G174+G175+G176+G177</f>
        <v>214483.84</v>
      </c>
    </row>
    <row r="175" spans="2:8" ht="12.75">
      <c r="B175" s="160"/>
      <c r="C175" s="68" t="s">
        <v>34</v>
      </c>
      <c r="D175" s="41"/>
      <c r="E175" s="42"/>
      <c r="F175" s="60" t="s">
        <v>478</v>
      </c>
      <c r="G175" s="59">
        <v>179868.54</v>
      </c>
      <c r="H175" s="58"/>
    </row>
    <row r="176" spans="2:8" ht="12.75">
      <c r="B176" s="160"/>
      <c r="C176" s="68"/>
      <c r="D176" s="41"/>
      <c r="E176" s="42"/>
      <c r="F176" s="60" t="s">
        <v>479</v>
      </c>
      <c r="G176" s="59">
        <v>1517.24</v>
      </c>
      <c r="H176" s="58"/>
    </row>
    <row r="177" spans="2:8" ht="12.75">
      <c r="B177" s="160"/>
      <c r="C177" s="68"/>
      <c r="D177" s="41"/>
      <c r="E177" s="42"/>
      <c r="F177" s="60" t="s">
        <v>480</v>
      </c>
      <c r="G177" s="59">
        <v>4766.92</v>
      </c>
      <c r="H177" s="58"/>
    </row>
    <row r="178" spans="2:8" ht="12.75">
      <c r="B178" s="160"/>
      <c r="C178" s="68"/>
      <c r="D178" s="41"/>
      <c r="E178" s="42"/>
      <c r="F178" s="60"/>
      <c r="G178" s="59"/>
      <c r="H178" s="58"/>
    </row>
    <row r="179" spans="2:8" ht="12.75">
      <c r="B179" s="160">
        <v>2003</v>
      </c>
      <c r="C179" s="68" t="s">
        <v>75</v>
      </c>
      <c r="D179" s="41"/>
      <c r="E179" s="42"/>
      <c r="F179" s="60" t="s">
        <v>481</v>
      </c>
      <c r="G179" s="59">
        <v>1417.5</v>
      </c>
      <c r="H179" s="58">
        <f>G179+G180+G181+G182+G183</f>
        <v>21387.76</v>
      </c>
    </row>
    <row r="180" spans="2:8" ht="12.75">
      <c r="B180" s="160"/>
      <c r="C180" s="68" t="s">
        <v>38</v>
      </c>
      <c r="D180" s="41"/>
      <c r="E180" s="42"/>
      <c r="F180" s="60" t="s">
        <v>482</v>
      </c>
      <c r="G180" s="59">
        <v>18355.62</v>
      </c>
      <c r="H180" s="58"/>
    </row>
    <row r="181" spans="2:8" ht="12.75">
      <c r="B181" s="160"/>
      <c r="C181" s="68"/>
      <c r="D181" s="41"/>
      <c r="E181" s="42"/>
      <c r="F181" s="60" t="s">
        <v>483</v>
      </c>
      <c r="G181" s="59">
        <v>521.64</v>
      </c>
      <c r="H181" s="58"/>
    </row>
    <row r="182" spans="2:8" ht="12.75">
      <c r="B182" s="160"/>
      <c r="C182" s="68"/>
      <c r="D182" s="41"/>
      <c r="E182" s="42"/>
      <c r="F182" s="60" t="s">
        <v>484</v>
      </c>
      <c r="G182" s="59">
        <v>1093</v>
      </c>
      <c r="H182" s="58"/>
    </row>
    <row r="183" spans="2:8" ht="12.75">
      <c r="B183" s="160"/>
      <c r="C183" s="68"/>
      <c r="D183" s="41"/>
      <c r="E183" s="42"/>
      <c r="F183" s="60"/>
      <c r="G183" s="59"/>
      <c r="H183" s="58"/>
    </row>
    <row r="184" spans="2:8" ht="12.75">
      <c r="B184" s="160">
        <v>2004</v>
      </c>
      <c r="C184" s="68" t="s">
        <v>76</v>
      </c>
      <c r="D184" s="41"/>
      <c r="E184" s="42"/>
      <c r="F184" s="60" t="s">
        <v>485</v>
      </c>
      <c r="G184" s="33">
        <v>30949.72</v>
      </c>
      <c r="H184" s="58">
        <f>G184+G185+G186</f>
        <v>31189.97</v>
      </c>
    </row>
    <row r="185" spans="2:8" ht="12.75">
      <c r="B185" s="160"/>
      <c r="C185" s="68" t="s">
        <v>77</v>
      </c>
      <c r="D185" s="41"/>
      <c r="E185" s="42"/>
      <c r="F185" s="60" t="s">
        <v>486</v>
      </c>
      <c r="G185" s="33">
        <v>240.25</v>
      </c>
      <c r="H185" s="58"/>
    </row>
    <row r="186" spans="2:8" ht="12.75">
      <c r="B186" s="160"/>
      <c r="C186" s="68"/>
      <c r="D186" s="41"/>
      <c r="E186" s="42"/>
      <c r="F186" s="60"/>
      <c r="G186" s="59"/>
      <c r="H186" s="58"/>
    </row>
    <row r="187" spans="2:8" ht="12.75">
      <c r="B187" s="160">
        <v>2005</v>
      </c>
      <c r="C187" s="68" t="s">
        <v>78</v>
      </c>
      <c r="D187" s="41"/>
      <c r="E187" s="42"/>
      <c r="F187" s="33" t="s">
        <v>487</v>
      </c>
      <c r="G187" s="59">
        <v>16213.08</v>
      </c>
      <c r="H187" s="58">
        <f>G187+G188+G189+G190</f>
        <v>83795.45999999999</v>
      </c>
    </row>
    <row r="188" spans="2:8" ht="12.75">
      <c r="B188" s="160"/>
      <c r="C188" s="68" t="s">
        <v>3</v>
      </c>
      <c r="D188" s="41"/>
      <c r="E188" s="42"/>
      <c r="F188" s="60" t="s">
        <v>488</v>
      </c>
      <c r="G188" s="59">
        <v>62328.03</v>
      </c>
      <c r="H188" s="58"/>
    </row>
    <row r="189" spans="2:8" ht="12.75">
      <c r="B189" s="160"/>
      <c r="C189" s="68"/>
      <c r="D189" s="41"/>
      <c r="E189" s="42"/>
      <c r="F189" s="60" t="s">
        <v>489</v>
      </c>
      <c r="G189" s="59">
        <v>2036.4</v>
      </c>
      <c r="H189" s="58"/>
    </row>
    <row r="190" spans="2:8" ht="12.75">
      <c r="B190" s="160"/>
      <c r="C190" s="68"/>
      <c r="D190" s="41"/>
      <c r="E190" s="42"/>
      <c r="F190" s="60" t="s">
        <v>490</v>
      </c>
      <c r="G190" s="59">
        <v>3217.95</v>
      </c>
      <c r="H190" s="58"/>
    </row>
    <row r="191" spans="2:8" ht="12.75">
      <c r="B191" s="160"/>
      <c r="C191" s="68"/>
      <c r="D191" s="41"/>
      <c r="E191" s="42"/>
      <c r="F191" s="60"/>
      <c r="G191" s="59"/>
      <c r="H191" s="58"/>
    </row>
    <row r="192" spans="2:8" ht="12.75">
      <c r="B192" s="163">
        <v>3200</v>
      </c>
      <c r="C192" s="71" t="s">
        <v>79</v>
      </c>
      <c r="D192" s="41"/>
      <c r="E192" s="42"/>
      <c r="F192" s="60" t="s">
        <v>491</v>
      </c>
      <c r="G192" s="59">
        <v>12507.33</v>
      </c>
      <c r="H192" s="58">
        <f>G192+G193+G194+G195</f>
        <v>61941.50000000001</v>
      </c>
    </row>
    <row r="193" spans="2:8" ht="12.75">
      <c r="B193" s="163"/>
      <c r="C193" s="71" t="s">
        <v>3</v>
      </c>
      <c r="D193" s="41"/>
      <c r="E193" s="42"/>
      <c r="F193" s="60" t="s">
        <v>492</v>
      </c>
      <c r="G193" s="59">
        <v>43837.48</v>
      </c>
      <c r="H193" s="58"/>
    </row>
    <row r="194" spans="2:8" ht="12.75">
      <c r="B194" s="163"/>
      <c r="C194" s="71"/>
      <c r="D194" s="41"/>
      <c r="E194" s="42"/>
      <c r="F194" s="60" t="s">
        <v>493</v>
      </c>
      <c r="G194" s="59">
        <v>1516.66</v>
      </c>
      <c r="H194" s="58"/>
    </row>
    <row r="195" spans="2:8" ht="12.75">
      <c r="B195" s="163"/>
      <c r="C195" s="71"/>
      <c r="D195" s="41"/>
      <c r="E195" s="42"/>
      <c r="F195" s="60" t="s">
        <v>494</v>
      </c>
      <c r="G195" s="59">
        <v>4080.03</v>
      </c>
      <c r="H195" s="58"/>
    </row>
    <row r="196" spans="2:8" ht="12.75">
      <c r="B196" s="163"/>
      <c r="C196" s="71"/>
      <c r="D196" s="41"/>
      <c r="E196" s="42"/>
      <c r="F196" s="60"/>
      <c r="G196" s="59"/>
      <c r="H196" s="58"/>
    </row>
    <row r="197" spans="2:8" ht="12.75">
      <c r="B197" s="160">
        <v>3300</v>
      </c>
      <c r="C197" s="68" t="s">
        <v>80</v>
      </c>
      <c r="D197" s="73"/>
      <c r="E197" s="42"/>
      <c r="F197" s="60" t="s">
        <v>495</v>
      </c>
      <c r="G197" s="59">
        <v>94170.78</v>
      </c>
      <c r="H197" s="58">
        <f>G197+G198+G199</f>
        <v>98177.55</v>
      </c>
    </row>
    <row r="198" spans="2:8" ht="12.75">
      <c r="B198" s="160"/>
      <c r="C198" s="68" t="s">
        <v>39</v>
      </c>
      <c r="D198" s="28"/>
      <c r="E198" s="42"/>
      <c r="F198" s="60" t="s">
        <v>496</v>
      </c>
      <c r="G198" s="59">
        <v>4006.77</v>
      </c>
      <c r="H198" s="58"/>
    </row>
    <row r="199" spans="2:8" ht="12.75">
      <c r="B199" s="160"/>
      <c r="C199" s="68"/>
      <c r="D199" s="28"/>
      <c r="E199" s="42"/>
      <c r="F199" s="60"/>
      <c r="G199" s="59"/>
      <c r="H199" s="58"/>
    </row>
    <row r="200" spans="2:8" ht="12.75">
      <c r="B200" s="160">
        <v>3682</v>
      </c>
      <c r="C200" s="68" t="s">
        <v>81</v>
      </c>
      <c r="D200" s="73"/>
      <c r="E200" s="42"/>
      <c r="F200" s="60" t="s">
        <v>497</v>
      </c>
      <c r="G200" s="59">
        <v>14420.1</v>
      </c>
      <c r="H200" s="58">
        <f>G200+G201+G202</f>
        <v>15027.75</v>
      </c>
    </row>
    <row r="201" spans="2:8" ht="12.75">
      <c r="B201" s="160"/>
      <c r="C201" s="68" t="s">
        <v>3</v>
      </c>
      <c r="D201" s="28"/>
      <c r="E201" s="42"/>
      <c r="F201" s="60" t="s">
        <v>498</v>
      </c>
      <c r="G201" s="59">
        <v>607.65</v>
      </c>
      <c r="H201" s="58"/>
    </row>
    <row r="202" spans="2:8" ht="12.75">
      <c r="B202" s="160"/>
      <c r="C202" s="68"/>
      <c r="D202" s="28"/>
      <c r="E202" s="42"/>
      <c r="F202" s="60"/>
      <c r="G202" s="59"/>
      <c r="H202" s="58"/>
    </row>
    <row r="203" spans="2:8" ht="12.75">
      <c r="B203" s="160">
        <v>3137</v>
      </c>
      <c r="C203" s="75" t="s">
        <v>40</v>
      </c>
      <c r="D203" s="74"/>
      <c r="E203" s="42"/>
      <c r="F203" s="60" t="s">
        <v>499</v>
      </c>
      <c r="G203" s="59">
        <v>43045.68</v>
      </c>
      <c r="H203" s="58">
        <f>G203+G204+G205</f>
        <v>43890.48</v>
      </c>
    </row>
    <row r="204" spans="2:8" ht="12.75">
      <c r="B204" s="160"/>
      <c r="C204" s="75" t="s">
        <v>3</v>
      </c>
      <c r="D204" s="28"/>
      <c r="E204" s="42"/>
      <c r="F204" s="60" t="s">
        <v>500</v>
      </c>
      <c r="G204" s="59">
        <v>844.8</v>
      </c>
      <c r="H204" s="58"/>
    </row>
    <row r="205" spans="2:8" ht="12.75">
      <c r="B205" s="160"/>
      <c r="C205" s="75"/>
      <c r="D205" s="28"/>
      <c r="E205" s="42"/>
      <c r="F205" s="60"/>
      <c r="G205" s="59"/>
      <c r="H205" s="58"/>
    </row>
    <row r="206" spans="2:8" ht="12.75">
      <c r="B206" s="160">
        <v>1619</v>
      </c>
      <c r="C206" s="75" t="s">
        <v>82</v>
      </c>
      <c r="D206" s="28"/>
      <c r="E206" s="42"/>
      <c r="F206" s="60" t="s">
        <v>501</v>
      </c>
      <c r="G206" s="59">
        <v>27653.59</v>
      </c>
      <c r="H206" s="58">
        <f>G206+G207+G208+G209</f>
        <v>47369.07</v>
      </c>
    </row>
    <row r="207" spans="2:8" ht="12.75">
      <c r="B207" s="160"/>
      <c r="C207" s="75" t="s">
        <v>83</v>
      </c>
      <c r="D207" s="28"/>
      <c r="E207" s="42"/>
      <c r="F207" s="60" t="s">
        <v>502</v>
      </c>
      <c r="G207" s="59">
        <v>17410.33</v>
      </c>
      <c r="H207" s="58"/>
    </row>
    <row r="208" spans="2:8" ht="12.75">
      <c r="B208" s="160"/>
      <c r="C208" s="75"/>
      <c r="D208" s="28"/>
      <c r="E208" s="42"/>
      <c r="F208" s="60" t="s">
        <v>503</v>
      </c>
      <c r="G208" s="59">
        <v>1531.73</v>
      </c>
      <c r="H208" s="58"/>
    </row>
    <row r="209" spans="2:8" ht="12.75">
      <c r="B209" s="160"/>
      <c r="C209" s="75"/>
      <c r="D209" s="28"/>
      <c r="E209" s="42"/>
      <c r="F209" s="60" t="s">
        <v>504</v>
      </c>
      <c r="G209" s="59">
        <v>773.42</v>
      </c>
      <c r="H209" s="58"/>
    </row>
    <row r="210" spans="2:8" ht="12.75">
      <c r="B210" s="160"/>
      <c r="C210" s="75"/>
      <c r="D210" s="28"/>
      <c r="E210" s="42"/>
      <c r="F210" s="60"/>
      <c r="G210" s="59"/>
      <c r="H210" s="58"/>
    </row>
    <row r="211" spans="2:8" ht="12.75">
      <c r="B211" s="160">
        <v>1620</v>
      </c>
      <c r="C211" s="75" t="s">
        <v>84</v>
      </c>
      <c r="D211" s="28"/>
      <c r="E211" s="42"/>
      <c r="F211" s="60" t="s">
        <v>505</v>
      </c>
      <c r="G211" s="33">
        <v>30585.22</v>
      </c>
      <c r="H211" s="58">
        <f>G211+G212+G213+G214</f>
        <v>31611.68</v>
      </c>
    </row>
    <row r="212" spans="2:8" ht="12.75">
      <c r="B212" s="160"/>
      <c r="C212" s="75" t="s">
        <v>3</v>
      </c>
      <c r="D212" s="28"/>
      <c r="E212" s="42"/>
      <c r="F212" s="60" t="s">
        <v>506</v>
      </c>
      <c r="G212" s="59">
        <v>1026.46</v>
      </c>
      <c r="H212" s="58"/>
    </row>
    <row r="213" spans="2:8" ht="12.75">
      <c r="B213" s="160"/>
      <c r="C213" s="75"/>
      <c r="D213" s="28"/>
      <c r="E213" s="42"/>
      <c r="F213" s="60"/>
      <c r="G213" s="59"/>
      <c r="H213" s="58"/>
    </row>
    <row r="214" spans="2:8" ht="12.75">
      <c r="B214" s="160"/>
      <c r="C214" s="75"/>
      <c r="D214" s="28"/>
      <c r="E214" s="42"/>
      <c r="F214" s="60"/>
      <c r="G214" s="59"/>
      <c r="H214" s="58"/>
    </row>
    <row r="215" spans="2:8" ht="12.75">
      <c r="B215" s="160">
        <v>1621</v>
      </c>
      <c r="C215" s="75" t="s">
        <v>85</v>
      </c>
      <c r="D215" s="6"/>
      <c r="E215" s="42"/>
      <c r="F215" s="60" t="s">
        <v>507</v>
      </c>
      <c r="G215" s="59">
        <v>52831.67</v>
      </c>
      <c r="H215" s="58">
        <f>G215+G216+G217+G218+G219+G220</f>
        <v>90110.73999999999</v>
      </c>
    </row>
    <row r="216" spans="2:8" ht="12.75">
      <c r="B216" s="160"/>
      <c r="C216" s="75" t="s">
        <v>3</v>
      </c>
      <c r="D216" s="28"/>
      <c r="E216" s="42"/>
      <c r="F216" s="60" t="s">
        <v>508</v>
      </c>
      <c r="G216" s="59">
        <v>22746.44</v>
      </c>
      <c r="H216" s="58"/>
    </row>
    <row r="217" spans="2:8" ht="12.75">
      <c r="B217" s="160"/>
      <c r="C217" s="75"/>
      <c r="D217" s="50"/>
      <c r="E217" s="42"/>
      <c r="F217" s="60" t="s">
        <v>509</v>
      </c>
      <c r="G217" s="59">
        <v>11073.79</v>
      </c>
      <c r="H217" s="58"/>
    </row>
    <row r="218" spans="2:8" ht="12.75">
      <c r="B218" s="160"/>
      <c r="C218" s="75"/>
      <c r="D218" s="50"/>
      <c r="E218" s="42"/>
      <c r="F218" s="60" t="s">
        <v>510</v>
      </c>
      <c r="G218" s="59">
        <v>844.76</v>
      </c>
      <c r="H218" s="58"/>
    </row>
    <row r="219" spans="2:8" ht="12.75">
      <c r="B219" s="160"/>
      <c r="C219" s="75"/>
      <c r="D219" s="50"/>
      <c r="E219" s="42"/>
      <c r="F219" s="60" t="s">
        <v>511</v>
      </c>
      <c r="G219" s="59">
        <v>1523.21</v>
      </c>
      <c r="H219" s="58"/>
    </row>
    <row r="220" spans="2:8" ht="12.75">
      <c r="B220" s="160"/>
      <c r="C220" s="75"/>
      <c r="D220" s="50"/>
      <c r="E220" s="42"/>
      <c r="F220" s="60" t="s">
        <v>512</v>
      </c>
      <c r="G220" s="59">
        <v>1090.87</v>
      </c>
      <c r="H220" s="58"/>
    </row>
    <row r="221" spans="2:8" ht="12.75">
      <c r="B221" s="160"/>
      <c r="C221" s="75"/>
      <c r="D221" s="50"/>
      <c r="E221" s="42"/>
      <c r="F221" s="60"/>
      <c r="G221" s="59"/>
      <c r="H221" s="58"/>
    </row>
    <row r="222" spans="2:8" ht="12.75">
      <c r="B222" s="160">
        <v>1746</v>
      </c>
      <c r="C222" s="75" t="s">
        <v>251</v>
      </c>
      <c r="D222" s="28"/>
      <c r="E222" s="42"/>
      <c r="F222" s="60" t="s">
        <v>513</v>
      </c>
      <c r="G222" s="59">
        <v>7618.65</v>
      </c>
      <c r="H222" s="58">
        <f>G222+G223+G224</f>
        <v>7908.62</v>
      </c>
    </row>
    <row r="223" spans="2:8" ht="12.75">
      <c r="B223" s="160"/>
      <c r="C223" s="75"/>
      <c r="D223" s="6"/>
      <c r="E223" s="42"/>
      <c r="F223" s="60" t="s">
        <v>514</v>
      </c>
      <c r="G223" s="59">
        <v>289.97</v>
      </c>
      <c r="H223" s="58"/>
    </row>
    <row r="224" spans="2:8" ht="12.75">
      <c r="B224" s="160"/>
      <c r="C224" s="75"/>
      <c r="D224" s="28"/>
      <c r="E224" s="42"/>
      <c r="F224" s="60"/>
      <c r="G224" s="59"/>
      <c r="H224" s="58"/>
    </row>
    <row r="225" spans="2:8" ht="12.75">
      <c r="B225" s="160">
        <v>2080</v>
      </c>
      <c r="C225" s="75" t="s">
        <v>249</v>
      </c>
      <c r="D225" s="28"/>
      <c r="E225" s="42"/>
      <c r="F225" s="60" t="s">
        <v>515</v>
      </c>
      <c r="G225" s="59">
        <v>11414.95</v>
      </c>
      <c r="H225" s="58">
        <f>G225+G226+G227</f>
        <v>13112.550000000001</v>
      </c>
    </row>
    <row r="226" spans="2:8" ht="12.75">
      <c r="B226" s="160"/>
      <c r="C226" s="75"/>
      <c r="D226" s="28"/>
      <c r="E226" s="42"/>
      <c r="F226" s="60" t="s">
        <v>516</v>
      </c>
      <c r="G226" s="59">
        <v>1697.6</v>
      </c>
      <c r="H226" s="58"/>
    </row>
    <row r="227" spans="2:8" ht="12.75">
      <c r="B227" s="160"/>
      <c r="C227" s="75"/>
      <c r="D227" s="28"/>
      <c r="E227" s="42"/>
      <c r="F227" s="60"/>
      <c r="G227" s="59"/>
      <c r="H227" s="58"/>
    </row>
    <row r="228" spans="2:8" ht="12.75">
      <c r="B228" s="57">
        <v>2213</v>
      </c>
      <c r="C228" s="75" t="s">
        <v>89</v>
      </c>
      <c r="D228" s="28"/>
      <c r="E228" s="42"/>
      <c r="F228" s="60" t="s">
        <v>517</v>
      </c>
      <c r="G228" s="59">
        <v>34311.36</v>
      </c>
      <c r="H228" s="58">
        <f>G228+G229+G230</f>
        <v>36617.56</v>
      </c>
    </row>
    <row r="229" spans="2:8" ht="12.75">
      <c r="B229" s="57"/>
      <c r="C229" s="75" t="s">
        <v>90</v>
      </c>
      <c r="D229" s="6"/>
      <c r="E229" s="42"/>
      <c r="F229" s="60" t="s">
        <v>518</v>
      </c>
      <c r="G229" s="59">
        <v>2306.2</v>
      </c>
      <c r="H229" s="58"/>
    </row>
    <row r="230" spans="2:8" ht="12.75">
      <c r="B230" s="57"/>
      <c r="C230" s="75"/>
      <c r="D230" s="28"/>
      <c r="E230" s="42"/>
      <c r="F230" s="60"/>
      <c r="G230" s="59"/>
      <c r="H230" s="58"/>
    </row>
    <row r="231" spans="2:8" ht="12.75">
      <c r="B231" s="57">
        <v>3122</v>
      </c>
      <c r="C231" s="75" t="s">
        <v>91</v>
      </c>
      <c r="D231" s="28"/>
      <c r="E231" s="42"/>
      <c r="F231" s="60" t="s">
        <v>519</v>
      </c>
      <c r="G231" s="59">
        <v>49886.01</v>
      </c>
      <c r="H231" s="58">
        <f>G231+G232+G233</f>
        <v>51503.86</v>
      </c>
    </row>
    <row r="232" spans="2:8" ht="12.75">
      <c r="B232" s="57"/>
      <c r="C232" s="75" t="s">
        <v>92</v>
      </c>
      <c r="D232" s="6"/>
      <c r="E232" s="42"/>
      <c r="F232" s="60" t="s">
        <v>520</v>
      </c>
      <c r="G232" s="59">
        <v>1617.85</v>
      </c>
      <c r="H232" s="58"/>
    </row>
    <row r="233" spans="2:8" ht="12.75">
      <c r="B233" s="57"/>
      <c r="C233" s="75"/>
      <c r="D233" s="28"/>
      <c r="E233" s="42"/>
      <c r="F233" s="60"/>
      <c r="G233" s="59"/>
      <c r="H233" s="58"/>
    </row>
    <row r="234" spans="2:8" ht="12.75">
      <c r="B234" s="57">
        <v>1718</v>
      </c>
      <c r="C234" s="75" t="s">
        <v>93</v>
      </c>
      <c r="D234" s="28"/>
      <c r="E234" s="42"/>
      <c r="F234" s="60" t="s">
        <v>521</v>
      </c>
      <c r="G234" s="59">
        <v>7312.73</v>
      </c>
      <c r="H234" s="58">
        <f>G234+G235+G236</f>
        <v>7857.379999999999</v>
      </c>
    </row>
    <row r="235" spans="2:8" ht="12.75">
      <c r="B235" s="154"/>
      <c r="C235" s="79" t="s">
        <v>94</v>
      </c>
      <c r="D235" s="28"/>
      <c r="E235" s="31"/>
      <c r="F235" s="60" t="s">
        <v>522</v>
      </c>
      <c r="G235" s="33">
        <v>544.65</v>
      </c>
      <c r="H235" s="34"/>
    </row>
    <row r="236" spans="2:8" ht="12.75">
      <c r="B236" s="160"/>
      <c r="C236" s="75"/>
      <c r="D236" s="50"/>
      <c r="E236" s="42"/>
      <c r="F236" s="60"/>
      <c r="G236" s="59"/>
      <c r="H236" s="58"/>
    </row>
    <row r="237" spans="2:8" ht="12.75">
      <c r="B237" s="57">
        <v>2191</v>
      </c>
      <c r="C237" s="75" t="s">
        <v>95</v>
      </c>
      <c r="D237" s="28"/>
      <c r="E237" s="42"/>
      <c r="F237" s="60" t="s">
        <v>523</v>
      </c>
      <c r="G237" s="59">
        <v>16922.37</v>
      </c>
      <c r="H237" s="58">
        <f>G237+G238+G239</f>
        <v>18093.42</v>
      </c>
    </row>
    <row r="238" spans="2:8" ht="12.75">
      <c r="B238" s="57"/>
      <c r="C238" s="75" t="s">
        <v>42</v>
      </c>
      <c r="D238" s="28"/>
      <c r="E238" s="42"/>
      <c r="F238" s="60" t="s">
        <v>524</v>
      </c>
      <c r="G238" s="59">
        <v>1171.05</v>
      </c>
      <c r="H238" s="58"/>
    </row>
    <row r="239" spans="2:8" ht="12.75">
      <c r="B239" s="57"/>
      <c r="C239" s="75"/>
      <c r="D239" s="50"/>
      <c r="E239" s="42"/>
      <c r="F239" s="60"/>
      <c r="G239" s="59"/>
      <c r="H239" s="58"/>
    </row>
    <row r="240" spans="2:8" ht="12.75">
      <c r="B240" s="57">
        <v>2486</v>
      </c>
      <c r="C240" s="75" t="s">
        <v>43</v>
      </c>
      <c r="D240" s="28"/>
      <c r="E240" s="42"/>
      <c r="F240" s="60" t="s">
        <v>525</v>
      </c>
      <c r="G240" s="59">
        <v>28871.94</v>
      </c>
      <c r="H240" s="58">
        <f>G240+G241+G242</f>
        <v>30643.019999999997</v>
      </c>
    </row>
    <row r="241" spans="2:8" ht="12.75">
      <c r="B241" s="57"/>
      <c r="C241" s="75" t="s">
        <v>96</v>
      </c>
      <c r="D241" s="28"/>
      <c r="E241" s="42"/>
      <c r="F241" s="60" t="s">
        <v>526</v>
      </c>
      <c r="G241" s="59">
        <v>1771.08</v>
      </c>
      <c r="H241" s="58"/>
    </row>
    <row r="242" spans="2:8" ht="12.75">
      <c r="B242" s="57"/>
      <c r="C242" s="75"/>
      <c r="D242" s="50"/>
      <c r="E242" s="42"/>
      <c r="F242" s="51"/>
      <c r="G242" s="59"/>
      <c r="H242" s="58"/>
    </row>
    <row r="243" spans="2:8" ht="12.75">
      <c r="B243" s="57">
        <v>3533</v>
      </c>
      <c r="C243" s="75" t="s">
        <v>156</v>
      </c>
      <c r="D243" s="50"/>
      <c r="E243" s="42"/>
      <c r="F243" s="51" t="s">
        <v>527</v>
      </c>
      <c r="G243" s="59">
        <v>22920.08</v>
      </c>
      <c r="H243" s="58">
        <f>G243+G244</f>
        <v>23293.47</v>
      </c>
    </row>
    <row r="244" spans="2:8" ht="12.75">
      <c r="B244" s="57"/>
      <c r="C244" s="75" t="s">
        <v>97</v>
      </c>
      <c r="D244" s="50"/>
      <c r="E244" s="42"/>
      <c r="F244" s="51" t="s">
        <v>528</v>
      </c>
      <c r="G244" s="59">
        <v>373.39</v>
      </c>
      <c r="H244" s="58"/>
    </row>
    <row r="245" spans="2:8" ht="12.75">
      <c r="B245" s="57"/>
      <c r="C245" s="75"/>
      <c r="D245" s="50"/>
      <c r="E245" s="42"/>
      <c r="F245" s="51"/>
      <c r="G245" s="59"/>
      <c r="H245" s="58"/>
    </row>
    <row r="246" spans="2:8" ht="12.75">
      <c r="B246" s="57">
        <v>3535</v>
      </c>
      <c r="C246" s="75" t="s">
        <v>255</v>
      </c>
      <c r="D246" s="50"/>
      <c r="E246" s="42"/>
      <c r="F246" s="51" t="s">
        <v>529</v>
      </c>
      <c r="G246" s="59">
        <v>9916.11</v>
      </c>
      <c r="H246" s="58">
        <f>G246+G247</f>
        <v>10025.03</v>
      </c>
    </row>
    <row r="247" spans="2:8" ht="12.75">
      <c r="B247" s="57"/>
      <c r="C247" s="75" t="s">
        <v>99</v>
      </c>
      <c r="D247" s="50"/>
      <c r="E247" s="42"/>
      <c r="F247" s="51" t="s">
        <v>530</v>
      </c>
      <c r="G247" s="59">
        <v>108.92</v>
      </c>
      <c r="H247" s="58"/>
    </row>
    <row r="248" spans="2:8" ht="12.75">
      <c r="B248" s="57"/>
      <c r="C248" s="75"/>
      <c r="D248" s="50"/>
      <c r="E248" s="42"/>
      <c r="F248" s="51"/>
      <c r="G248" s="59"/>
      <c r="H248" s="58"/>
    </row>
    <row r="249" spans="2:8" ht="12.75">
      <c r="B249" s="57">
        <v>3537</v>
      </c>
      <c r="C249" s="75" t="s">
        <v>45</v>
      </c>
      <c r="D249" s="50"/>
      <c r="E249" s="50"/>
      <c r="F249" s="51" t="s">
        <v>531</v>
      </c>
      <c r="G249" s="59">
        <v>93706.32</v>
      </c>
      <c r="H249" s="58">
        <f>G249+G250</f>
        <v>97079.77</v>
      </c>
    </row>
    <row r="250" spans="2:8" ht="12.75">
      <c r="B250" s="57"/>
      <c r="C250" s="75" t="s">
        <v>100</v>
      </c>
      <c r="D250" s="28"/>
      <c r="E250" s="42"/>
      <c r="F250" s="51" t="s">
        <v>532</v>
      </c>
      <c r="G250" s="59">
        <v>3373.45</v>
      </c>
      <c r="H250" s="58"/>
    </row>
    <row r="251" spans="2:8" ht="12.75">
      <c r="B251" s="57"/>
      <c r="C251" s="75"/>
      <c r="D251" s="50"/>
      <c r="E251" s="42"/>
      <c r="F251" s="51"/>
      <c r="G251" s="59"/>
      <c r="H251" s="58"/>
    </row>
    <row r="252" spans="2:8" ht="12.75">
      <c r="B252" s="57">
        <v>3539</v>
      </c>
      <c r="C252" s="75" t="s">
        <v>258</v>
      </c>
      <c r="D252" s="50"/>
      <c r="E252" s="42"/>
      <c r="F252" s="51" t="s">
        <v>533</v>
      </c>
      <c r="G252" s="59">
        <v>3902.28</v>
      </c>
      <c r="H252" s="58">
        <f>G252+G253+G254</f>
        <v>4116.18</v>
      </c>
    </row>
    <row r="253" spans="2:8" ht="12.75">
      <c r="B253" s="57"/>
      <c r="C253" s="75" t="s">
        <v>102</v>
      </c>
      <c r="D253" s="50"/>
      <c r="E253" s="42"/>
      <c r="F253" s="51" t="s">
        <v>534</v>
      </c>
      <c r="G253" s="59">
        <v>213.9</v>
      </c>
      <c r="H253" s="58"/>
    </row>
    <row r="254" spans="2:8" ht="12.75">
      <c r="B254" s="57"/>
      <c r="C254" s="75"/>
      <c r="D254" s="50"/>
      <c r="E254" s="42"/>
      <c r="F254" s="51"/>
      <c r="G254" s="59"/>
      <c r="H254" s="58"/>
    </row>
    <row r="255" spans="2:8" ht="13.5" thickBot="1">
      <c r="B255" s="164"/>
      <c r="C255" s="165"/>
      <c r="D255" s="181"/>
      <c r="E255" s="166"/>
      <c r="F255" s="51"/>
      <c r="G255" s="167"/>
      <c r="H255" s="168"/>
    </row>
    <row r="256" spans="2:8" ht="13.5" thickBot="1">
      <c r="B256" s="169"/>
      <c r="C256" s="83" t="s">
        <v>46</v>
      </c>
      <c r="D256" s="84"/>
      <c r="E256" s="85"/>
      <c r="F256" s="97"/>
      <c r="G256" s="170">
        <f>SUM(G10:G255)</f>
        <v>3754363.309999999</v>
      </c>
      <c r="H256" s="137">
        <f>SUM(H10:H255)</f>
        <v>3754363.309999999</v>
      </c>
    </row>
    <row r="257" spans="2:9" ht="12.75">
      <c r="B257" s="12"/>
      <c r="C257" s="5"/>
      <c r="E257" s="6"/>
      <c r="F257" s="91"/>
      <c r="G257" s="7"/>
      <c r="H257" s="89"/>
      <c r="I257" s="38"/>
    </row>
    <row r="258" spans="2:8" ht="12.75">
      <c r="B258" s="12"/>
      <c r="C258" s="5"/>
      <c r="E258" s="6"/>
      <c r="F258" s="91"/>
      <c r="G258" s="7" t="s">
        <v>103</v>
      </c>
      <c r="H258" s="38"/>
    </row>
    <row r="259" spans="2:7" ht="12.75">
      <c r="B259" s="12"/>
      <c r="C259" s="5"/>
      <c r="D259" s="6"/>
      <c r="E259" s="7"/>
      <c r="F259" s="91"/>
      <c r="G259" s="7" t="s">
        <v>535</v>
      </c>
    </row>
    <row r="260" spans="2:9" ht="12.75">
      <c r="B260" s="12"/>
      <c r="C260" s="5"/>
      <c r="D260" s="6"/>
      <c r="E260" s="7"/>
      <c r="F260" s="91"/>
      <c r="H260" s="109"/>
      <c r="I260" s="38"/>
    </row>
    <row r="261" spans="2:8" ht="12.75">
      <c r="B261" s="3"/>
      <c r="C261" s="3"/>
      <c r="F261" s="91"/>
      <c r="G261" s="38"/>
      <c r="H261" s="38"/>
    </row>
    <row r="262" spans="2:8" ht="12.75">
      <c r="B262" s="9"/>
      <c r="C262" s="1"/>
      <c r="D262" s="6" t="s">
        <v>536</v>
      </c>
      <c r="E262" s="6"/>
      <c r="F262" s="91"/>
      <c r="G262" s="7"/>
      <c r="H262" s="89"/>
    </row>
    <row r="263" spans="2:8" ht="12.75">
      <c r="B263" s="9"/>
      <c r="C263" s="1"/>
      <c r="D263" s="6" t="s">
        <v>537</v>
      </c>
      <c r="E263" s="6"/>
      <c r="F263" s="91"/>
      <c r="G263" s="7"/>
      <c r="H263" s="89"/>
    </row>
    <row r="264" spans="2:8" ht="12.75">
      <c r="B264" s="12"/>
      <c r="C264" s="5"/>
      <c r="E264" s="6"/>
      <c r="F264" s="91"/>
      <c r="G264" s="7"/>
      <c r="H264" s="89"/>
    </row>
    <row r="265" spans="2:8" ht="13.5" thickBot="1">
      <c r="B265" s="4" t="s">
        <v>51</v>
      </c>
      <c r="C265" s="3"/>
      <c r="D265" s="6" t="s">
        <v>105</v>
      </c>
      <c r="E265" s="6"/>
      <c r="F265" s="91"/>
      <c r="G265" s="7"/>
      <c r="H265" s="89"/>
    </row>
    <row r="266" spans="2:8" ht="34.5" thickBot="1">
      <c r="B266" s="14" t="s">
        <v>106</v>
      </c>
      <c r="C266" s="13" t="s">
        <v>107</v>
      </c>
      <c r="D266" s="15" t="s">
        <v>54</v>
      </c>
      <c r="E266" s="16" t="s">
        <v>55</v>
      </c>
      <c r="F266" s="92" t="s">
        <v>56</v>
      </c>
      <c r="G266" s="18" t="s">
        <v>57</v>
      </c>
      <c r="H266" s="19" t="s">
        <v>58</v>
      </c>
    </row>
    <row r="267" spans="2:8" ht="12.75">
      <c r="B267" s="151" t="s">
        <v>538</v>
      </c>
      <c r="C267" s="35" t="s">
        <v>108</v>
      </c>
      <c r="D267" s="23"/>
      <c r="E267" s="28"/>
      <c r="F267" s="32" t="s">
        <v>364</v>
      </c>
      <c r="G267" s="33">
        <v>13746.83</v>
      </c>
      <c r="H267" s="34">
        <f>G267+G268+G269</f>
        <v>13746.83</v>
      </c>
    </row>
    <row r="268" spans="2:8" ht="12.75">
      <c r="B268" s="160"/>
      <c r="C268" s="40"/>
      <c r="D268" s="41"/>
      <c r="E268" s="42"/>
      <c r="F268" s="32"/>
      <c r="G268" s="33"/>
      <c r="H268" s="58"/>
    </row>
    <row r="269" spans="2:8" ht="13.5" thickBot="1">
      <c r="B269" s="154"/>
      <c r="C269" s="46"/>
      <c r="D269" s="23"/>
      <c r="E269" s="31"/>
      <c r="F269" s="32"/>
      <c r="G269" s="32"/>
      <c r="H269" s="34"/>
    </row>
    <row r="270" spans="2:8" ht="13.5" thickBot="1">
      <c r="B270" s="93"/>
      <c r="C270" s="94"/>
      <c r="D270" s="95"/>
      <c r="E270" s="96"/>
      <c r="F270" s="97"/>
      <c r="G270" s="98">
        <f>SUM(G267:G269)</f>
        <v>13746.83</v>
      </c>
      <c r="H270" s="88">
        <f>SUM(H267:H269)</f>
        <v>13746.83</v>
      </c>
    </row>
    <row r="271" spans="2:8" ht="12.75">
      <c r="B271" s="91"/>
      <c r="C271" s="171"/>
      <c r="D271" s="37"/>
      <c r="E271" s="172"/>
      <c r="F271" s="91"/>
      <c r="G271" s="109"/>
      <c r="H271" s="173"/>
    </row>
    <row r="272" spans="2:8" ht="12.75">
      <c r="B272" s="9"/>
      <c r="C272" s="1"/>
      <c r="D272" s="6" t="s">
        <v>536</v>
      </c>
      <c r="E272" s="6"/>
      <c r="F272" s="91"/>
      <c r="G272" s="7"/>
      <c r="H272" s="89"/>
    </row>
    <row r="273" spans="2:8" ht="12.75">
      <c r="B273" s="9"/>
      <c r="C273" s="1"/>
      <c r="D273" s="6" t="s">
        <v>537</v>
      </c>
      <c r="E273" s="6"/>
      <c r="F273" s="91"/>
      <c r="G273" s="7"/>
      <c r="H273" s="89"/>
    </row>
    <row r="274" spans="2:8" ht="12.75">
      <c r="B274" s="12"/>
      <c r="C274" s="5"/>
      <c r="E274" s="6"/>
      <c r="F274" s="91"/>
      <c r="G274" s="7"/>
      <c r="H274" s="89"/>
    </row>
    <row r="275" spans="2:8" ht="13.5" thickBot="1">
      <c r="B275" s="4" t="s">
        <v>51</v>
      </c>
      <c r="C275" s="3"/>
      <c r="D275" s="6" t="s">
        <v>539</v>
      </c>
      <c r="E275" s="6"/>
      <c r="F275" s="91"/>
      <c r="G275" s="7"/>
      <c r="H275" s="89"/>
    </row>
    <row r="276" spans="2:8" ht="34.5" thickBot="1">
      <c r="B276" s="150" t="s">
        <v>106</v>
      </c>
      <c r="C276" s="13" t="s">
        <v>107</v>
      </c>
      <c r="D276" s="15" t="s">
        <v>54</v>
      </c>
      <c r="E276" s="16" t="s">
        <v>55</v>
      </c>
      <c r="F276" s="92" t="s">
        <v>56</v>
      </c>
      <c r="G276" s="18" t="s">
        <v>57</v>
      </c>
      <c r="H276" s="19" t="s">
        <v>58</v>
      </c>
    </row>
    <row r="277" spans="2:8" ht="12.75">
      <c r="B277" s="160" t="s">
        <v>540</v>
      </c>
      <c r="C277" s="174" t="s">
        <v>541</v>
      </c>
      <c r="D277" s="23"/>
      <c r="E277" s="28"/>
      <c r="F277" s="60" t="s">
        <v>422</v>
      </c>
      <c r="G277" s="59">
        <v>55952.38</v>
      </c>
      <c r="H277" s="58">
        <f>G277+G278</f>
        <v>55952.38</v>
      </c>
    </row>
    <row r="278" spans="2:8" ht="12.75">
      <c r="B278" s="160"/>
      <c r="C278" s="49" t="s">
        <v>34</v>
      </c>
      <c r="D278" s="23"/>
      <c r="E278" s="31"/>
      <c r="F278" s="60"/>
      <c r="G278" s="59"/>
      <c r="H278" s="58"/>
    </row>
    <row r="279" spans="2:8" ht="13.5" thickBot="1">
      <c r="B279" s="160"/>
      <c r="C279" s="40"/>
      <c r="D279" s="41"/>
      <c r="E279" s="42"/>
      <c r="F279" s="51"/>
      <c r="G279" s="59"/>
      <c r="H279" s="58"/>
    </row>
    <row r="280" spans="2:8" ht="13.5" thickBot="1">
      <c r="B280" s="169"/>
      <c r="C280" s="94"/>
      <c r="D280" s="95"/>
      <c r="E280" s="96"/>
      <c r="F280" s="97"/>
      <c r="G280" s="98">
        <f>SUM(G277:G279)</f>
        <v>55952.38</v>
      </c>
      <c r="H280" s="88">
        <f>SUM(H277:H279)</f>
        <v>55952.38</v>
      </c>
    </row>
    <row r="281" spans="2:8" ht="12.75">
      <c r="B281" s="9"/>
      <c r="C281" s="1"/>
      <c r="D281" s="6"/>
      <c r="E281" s="6"/>
      <c r="F281" s="91"/>
      <c r="G281" s="7"/>
      <c r="H281" s="89"/>
    </row>
    <row r="282" spans="2:8" ht="12.75">
      <c r="B282" s="91"/>
      <c r="C282" s="1"/>
      <c r="D282" s="6" t="s">
        <v>536</v>
      </c>
      <c r="E282" s="6"/>
      <c r="F282" s="109"/>
      <c r="G282" s="109"/>
      <c r="H282" s="173"/>
    </row>
    <row r="283" spans="2:8" ht="12.75">
      <c r="B283" s="91"/>
      <c r="C283" s="1"/>
      <c r="D283" s="6" t="s">
        <v>537</v>
      </c>
      <c r="E283" s="6"/>
      <c r="F283" s="91"/>
      <c r="G283" s="7"/>
      <c r="H283" s="173"/>
    </row>
    <row r="284" spans="2:8" ht="12.75">
      <c r="B284" s="12"/>
      <c r="C284" s="5"/>
      <c r="E284" s="6"/>
      <c r="F284" s="91"/>
      <c r="G284" s="7"/>
      <c r="H284" s="89"/>
    </row>
    <row r="285" spans="2:8" ht="13.5" thickBot="1">
      <c r="B285" s="4" t="s">
        <v>51</v>
      </c>
      <c r="C285" s="3"/>
      <c r="D285" s="6" t="s">
        <v>542</v>
      </c>
      <c r="E285" s="6"/>
      <c r="F285" s="91"/>
      <c r="G285" s="7"/>
      <c r="H285" s="89"/>
    </row>
    <row r="286" spans="2:8" ht="34.5" thickBot="1">
      <c r="B286" s="14" t="s">
        <v>106</v>
      </c>
      <c r="C286" s="13" t="s">
        <v>107</v>
      </c>
      <c r="D286" s="15" t="s">
        <v>54</v>
      </c>
      <c r="E286" s="16" t="s">
        <v>55</v>
      </c>
      <c r="F286" s="92" t="s">
        <v>56</v>
      </c>
      <c r="G286" s="18" t="s">
        <v>57</v>
      </c>
      <c r="H286" s="19" t="s">
        <v>58</v>
      </c>
    </row>
    <row r="287" spans="2:8" ht="12.75">
      <c r="B287" s="29" t="s">
        <v>543</v>
      </c>
      <c r="C287" s="35" t="s">
        <v>108</v>
      </c>
      <c r="D287" s="23"/>
      <c r="E287" s="28"/>
      <c r="F287" s="60" t="s">
        <v>544</v>
      </c>
      <c r="G287" s="59">
        <v>11340.07</v>
      </c>
      <c r="H287" s="27">
        <f>G287+G288</f>
        <v>11340.07</v>
      </c>
    </row>
    <row r="288" spans="2:8" ht="12.75">
      <c r="B288" s="43"/>
      <c r="C288" s="40"/>
      <c r="D288" s="41"/>
      <c r="E288" s="42"/>
      <c r="F288" s="60"/>
      <c r="G288" s="59"/>
      <c r="H288" s="58"/>
    </row>
    <row r="289" spans="2:8" ht="13.5" thickBot="1">
      <c r="B289" s="43"/>
      <c r="C289" s="40"/>
      <c r="D289" s="41"/>
      <c r="E289" s="42"/>
      <c r="F289" s="60"/>
      <c r="G289" s="59"/>
      <c r="H289" s="58"/>
    </row>
    <row r="290" spans="2:8" ht="13.5" thickBot="1">
      <c r="B290" s="93"/>
      <c r="C290" s="94"/>
      <c r="D290" s="95"/>
      <c r="E290" s="96"/>
      <c r="F290" s="97"/>
      <c r="G290" s="98">
        <f>SUM(G287:G289)</f>
        <v>11340.07</v>
      </c>
      <c r="H290" s="88">
        <f>SUM(H287:H289)</f>
        <v>11340.07</v>
      </c>
    </row>
    <row r="291" spans="2:8" ht="12.75">
      <c r="B291" s="91"/>
      <c r="C291" s="171"/>
      <c r="D291" s="37"/>
      <c r="E291" s="172"/>
      <c r="F291" s="91"/>
      <c r="G291" s="109"/>
      <c r="H291" s="173"/>
    </row>
    <row r="292" spans="2:8" ht="12.75">
      <c r="B292" s="91"/>
      <c r="C292" s="1"/>
      <c r="D292" s="6" t="s">
        <v>536</v>
      </c>
      <c r="E292" s="6"/>
      <c r="F292" s="109"/>
      <c r="G292" s="109"/>
      <c r="H292" s="173"/>
    </row>
    <row r="293" spans="2:8" ht="12.75">
      <c r="B293" s="91"/>
      <c r="C293" s="1"/>
      <c r="D293" s="6" t="s">
        <v>537</v>
      </c>
      <c r="E293" s="6"/>
      <c r="F293" s="91"/>
      <c r="G293" s="7"/>
      <c r="H293" s="173"/>
    </row>
    <row r="294" spans="2:8" ht="12.75">
      <c r="B294" s="91"/>
      <c r="C294" s="171"/>
      <c r="E294" s="6"/>
      <c r="F294" s="91"/>
      <c r="G294" s="7"/>
      <c r="H294" s="173"/>
    </row>
    <row r="295" spans="2:8" ht="13.5" thickBot="1">
      <c r="B295" s="4" t="s">
        <v>51</v>
      </c>
      <c r="C295" s="3"/>
      <c r="D295" s="6" t="s">
        <v>545</v>
      </c>
      <c r="E295" s="6"/>
      <c r="F295" s="91"/>
      <c r="G295" s="7"/>
      <c r="H295" s="89"/>
    </row>
    <row r="296" spans="2:8" ht="34.5" thickBot="1">
      <c r="B296" s="175" t="s">
        <v>106</v>
      </c>
      <c r="C296" s="13" t="s">
        <v>107</v>
      </c>
      <c r="D296" s="15" t="s">
        <v>54</v>
      </c>
      <c r="E296" s="16" t="s">
        <v>55</v>
      </c>
      <c r="F296" s="92" t="s">
        <v>56</v>
      </c>
      <c r="G296" s="18" t="s">
        <v>57</v>
      </c>
      <c r="H296" s="19" t="s">
        <v>58</v>
      </c>
    </row>
    <row r="297" spans="2:8" ht="12.75">
      <c r="B297" s="29" t="s">
        <v>546</v>
      </c>
      <c r="C297" s="176" t="s">
        <v>547</v>
      </c>
      <c r="D297" s="3"/>
      <c r="E297" s="28"/>
      <c r="F297" s="51" t="s">
        <v>527</v>
      </c>
      <c r="G297" s="33">
        <v>7117.41</v>
      </c>
      <c r="H297" s="27">
        <f>G297+G298</f>
        <v>7117.41</v>
      </c>
    </row>
    <row r="298" spans="2:8" ht="12.75">
      <c r="B298" s="43"/>
      <c r="C298" s="40"/>
      <c r="D298" s="41"/>
      <c r="E298" s="42"/>
      <c r="F298" s="51"/>
      <c r="G298" s="33"/>
      <c r="H298" s="58"/>
    </row>
    <row r="299" spans="2:8" ht="13.5" thickBot="1">
      <c r="B299" s="43"/>
      <c r="C299" s="40"/>
      <c r="D299" s="41"/>
      <c r="E299" s="42"/>
      <c r="F299" s="51"/>
      <c r="G299" s="59"/>
      <c r="H299" s="58"/>
    </row>
    <row r="300" spans="2:8" ht="13.5" thickBot="1">
      <c r="B300" s="82"/>
      <c r="C300" s="94"/>
      <c r="D300" s="95"/>
      <c r="E300" s="96"/>
      <c r="F300" s="97"/>
      <c r="G300" s="98">
        <f>SUM(G297:G299)</f>
        <v>7117.41</v>
      </c>
      <c r="H300" s="88">
        <f>SUM(H297:H299)</f>
        <v>7117.41</v>
      </c>
    </row>
    <row r="301" spans="2:8" ht="12.75">
      <c r="B301" s="91"/>
      <c r="C301" s="171"/>
      <c r="D301" s="37"/>
      <c r="E301" s="172"/>
      <c r="F301" s="91"/>
      <c r="G301" s="109"/>
      <c r="H301" s="173"/>
    </row>
    <row r="302" spans="2:8" ht="12.75">
      <c r="B302" s="12"/>
      <c r="C302" s="5"/>
      <c r="E302" s="7"/>
      <c r="F302" s="91"/>
      <c r="G302" s="38" t="s">
        <v>109</v>
      </c>
      <c r="H302" s="100">
        <f>H300+H290+H280+H270</f>
        <v>88156.69</v>
      </c>
    </row>
    <row r="303" spans="2:8" ht="12.75">
      <c r="B303" s="12"/>
      <c r="C303" s="5"/>
      <c r="E303" s="7"/>
      <c r="F303" s="91"/>
      <c r="G303" s="38" t="s">
        <v>110</v>
      </c>
      <c r="H303" s="100">
        <f>H302+H256</f>
        <v>3842519.999999999</v>
      </c>
    </row>
    <row r="304" spans="2:8" ht="12.75">
      <c r="B304" s="12"/>
      <c r="C304" s="5"/>
      <c r="D304" s="6"/>
      <c r="F304" s="91"/>
      <c r="H304" s="99"/>
    </row>
    <row r="305" spans="2:8" ht="12.75">
      <c r="B305" s="12"/>
      <c r="C305" s="5"/>
      <c r="D305" s="7" t="s">
        <v>103</v>
      </c>
      <c r="F305" s="91"/>
      <c r="H305" s="99"/>
    </row>
    <row r="306" spans="2:6" ht="12.75">
      <c r="B306" s="12"/>
      <c r="C306" s="5"/>
      <c r="D306" s="7" t="s">
        <v>104</v>
      </c>
      <c r="F306" s="91"/>
    </row>
    <row r="307" spans="2:8" ht="12.75">
      <c r="B307" s="12"/>
      <c r="C307" s="5"/>
      <c r="F307" s="91"/>
      <c r="H307" s="99"/>
    </row>
    <row r="308" spans="2:8" ht="12.75">
      <c r="B308" s="12"/>
      <c r="C308" s="6"/>
      <c r="D308" s="100"/>
      <c r="F308" s="91"/>
      <c r="H308" s="99"/>
    </row>
    <row r="309" spans="2:8" ht="12.75">
      <c r="B309" s="12"/>
      <c r="C309" s="6"/>
      <c r="F309" s="91"/>
      <c r="H309" s="38"/>
    </row>
    <row r="310" spans="2:8" ht="12.75">
      <c r="B310" s="12"/>
      <c r="C310" s="5"/>
      <c r="E310" s="7"/>
      <c r="F310" s="91"/>
      <c r="H310" s="17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B166">
      <selection activeCell="G8" sqref="G8"/>
    </sheetView>
  </sheetViews>
  <sheetFormatPr defaultColWidth="9.140625" defaultRowHeight="12.75"/>
  <cols>
    <col min="1" max="1" width="2.8515625" style="5" customWidth="1"/>
    <col min="2" max="2" width="7.28125" style="12" customWidth="1"/>
    <col min="3" max="3" width="28.00390625" style="5" customWidth="1"/>
    <col min="4" max="4" width="20.140625" style="5" customWidth="1"/>
    <col min="5" max="5" width="15.00390625" style="5" customWidth="1"/>
    <col min="6" max="6" width="20.140625" style="5" customWidth="1"/>
    <col min="7" max="7" width="14.28125" style="5" customWidth="1"/>
    <col min="8" max="8" width="14.8515625" style="5" customWidth="1"/>
    <col min="9" max="9" width="13.421875" style="5" customWidth="1"/>
    <col min="10" max="10" width="10.28125" style="5" customWidth="1"/>
    <col min="11" max="11" width="13.7109375" style="5" customWidth="1"/>
    <col min="12" max="16384" width="9.140625" style="5" customWidth="1"/>
  </cols>
  <sheetData>
    <row r="1" spans="1:8" ht="12.75">
      <c r="A1" s="3" t="s">
        <v>47</v>
      </c>
      <c r="B1" s="4"/>
      <c r="C1" s="3"/>
      <c r="E1" s="6"/>
      <c r="F1" s="7"/>
      <c r="G1" s="7"/>
      <c r="H1" s="8"/>
    </row>
    <row r="2" spans="1:8" ht="12.75">
      <c r="A2" s="3" t="s">
        <v>48</v>
      </c>
      <c r="B2" s="4"/>
      <c r="C2" s="3"/>
      <c r="E2" s="6"/>
      <c r="F2" s="7"/>
      <c r="G2" s="7"/>
      <c r="H2" s="8"/>
    </row>
    <row r="3" spans="1:8" ht="12.75">
      <c r="A3" s="3"/>
      <c r="B3" s="4"/>
      <c r="C3" s="3"/>
      <c r="E3" s="6"/>
      <c r="F3" s="7"/>
      <c r="G3" s="7"/>
      <c r="H3" s="8"/>
    </row>
    <row r="4" spans="1:8" ht="12.75">
      <c r="A4" s="3"/>
      <c r="B4" s="4"/>
      <c r="C4" s="3"/>
      <c r="D4" s="6" t="s">
        <v>548</v>
      </c>
      <c r="E4" s="6"/>
      <c r="F4" s="7"/>
      <c r="G4" s="7"/>
      <c r="H4" s="8"/>
    </row>
    <row r="5" spans="1:8" ht="12.75">
      <c r="A5" s="3"/>
      <c r="B5" s="4"/>
      <c r="C5" s="3"/>
      <c r="D5" s="3"/>
      <c r="E5" s="6"/>
      <c r="F5" s="7"/>
      <c r="G5" s="7"/>
      <c r="H5" s="8"/>
    </row>
    <row r="6" spans="1:8" ht="12.75">
      <c r="A6" s="6"/>
      <c r="B6" s="9"/>
      <c r="C6" s="10"/>
      <c r="D6" s="11" t="s">
        <v>49</v>
      </c>
      <c r="E6" s="11" t="s">
        <v>50</v>
      </c>
      <c r="G6" s="7"/>
      <c r="H6" s="8"/>
    </row>
    <row r="7" spans="1:8" ht="12.75">
      <c r="A7" s="6"/>
      <c r="B7" s="9"/>
      <c r="C7" s="1"/>
      <c r="D7" s="148" t="s">
        <v>259</v>
      </c>
      <c r="G7" s="7"/>
      <c r="H7" s="8"/>
    </row>
    <row r="8" spans="2:8" ht="12.75">
      <c r="B8" s="4" t="s">
        <v>51</v>
      </c>
      <c r="C8" s="3"/>
      <c r="E8" s="6"/>
      <c r="F8" s="7"/>
      <c r="G8" s="7"/>
      <c r="H8" s="8"/>
    </row>
    <row r="9" spans="5:8" ht="13.5" thickBot="1">
      <c r="E9" s="6"/>
      <c r="F9" s="7"/>
      <c r="G9" s="7"/>
      <c r="H9" s="8"/>
    </row>
    <row r="10" spans="1:8" ht="18.75" customHeight="1" thickBot="1">
      <c r="A10" s="13" t="s">
        <v>52</v>
      </c>
      <c r="B10" s="14" t="s">
        <v>53</v>
      </c>
      <c r="C10" s="13" t="s">
        <v>1</v>
      </c>
      <c r="D10" s="15" t="s">
        <v>54</v>
      </c>
      <c r="E10" s="16" t="s">
        <v>55</v>
      </c>
      <c r="F10" s="17" t="s">
        <v>56</v>
      </c>
      <c r="G10" s="18" t="s">
        <v>57</v>
      </c>
      <c r="H10" s="19" t="s">
        <v>58</v>
      </c>
    </row>
    <row r="11" spans="1:8" ht="12.75">
      <c r="A11" s="20"/>
      <c r="B11" s="21">
        <v>1956</v>
      </c>
      <c r="C11" s="22" t="s">
        <v>2</v>
      </c>
      <c r="D11" s="23"/>
      <c r="E11" s="24"/>
      <c r="F11" s="25" t="s">
        <v>260</v>
      </c>
      <c r="G11" s="26">
        <v>500.87</v>
      </c>
      <c r="H11" s="27">
        <f>G11+G12+G13+G14+G15</f>
        <v>3125.2799999999997</v>
      </c>
    </row>
    <row r="12" spans="1:8" ht="12.75">
      <c r="A12" s="28"/>
      <c r="B12" s="29"/>
      <c r="C12" s="30" t="s">
        <v>3</v>
      </c>
      <c r="D12" s="23"/>
      <c r="E12" s="31"/>
      <c r="F12" s="32" t="s">
        <v>261</v>
      </c>
      <c r="G12" s="33">
        <v>1648.63</v>
      </c>
      <c r="H12" s="34"/>
    </row>
    <row r="13" spans="1:8" ht="12.75">
      <c r="A13" s="28"/>
      <c r="B13" s="29"/>
      <c r="C13" s="30"/>
      <c r="D13" s="23"/>
      <c r="E13" s="31"/>
      <c r="F13" s="32" t="s">
        <v>262</v>
      </c>
      <c r="G13" s="33">
        <v>525.99</v>
      </c>
      <c r="H13" s="34"/>
    </row>
    <row r="14" spans="1:8" ht="12.75">
      <c r="A14" s="28"/>
      <c r="B14" s="29"/>
      <c r="C14" s="30"/>
      <c r="D14" s="23"/>
      <c r="E14" s="31"/>
      <c r="F14" s="32" t="s">
        <v>263</v>
      </c>
      <c r="G14" s="33">
        <v>439.41</v>
      </c>
      <c r="H14" s="34"/>
    </row>
    <row r="15" spans="1:8" ht="12.75">
      <c r="A15" s="28"/>
      <c r="B15" s="29"/>
      <c r="C15" s="30"/>
      <c r="D15" s="23"/>
      <c r="E15" s="31"/>
      <c r="F15" s="32" t="s">
        <v>264</v>
      </c>
      <c r="G15" s="33">
        <v>10.38</v>
      </c>
      <c r="H15" s="34"/>
    </row>
    <row r="16" spans="1:8" ht="12.75">
      <c r="A16" s="28"/>
      <c r="B16" s="29"/>
      <c r="C16" s="30"/>
      <c r="D16" s="23"/>
      <c r="E16" s="31"/>
      <c r="F16" s="32"/>
      <c r="G16" s="33"/>
      <c r="H16" s="34"/>
    </row>
    <row r="17" spans="1:8" ht="12.75">
      <c r="A17" s="28"/>
      <c r="B17" s="29">
        <v>1959</v>
      </c>
      <c r="C17" s="35" t="s">
        <v>59</v>
      </c>
      <c r="D17" s="23"/>
      <c r="E17" s="31"/>
      <c r="F17" s="32" t="s">
        <v>265</v>
      </c>
      <c r="G17" s="33">
        <v>571.41</v>
      </c>
      <c r="H17" s="34">
        <f>G17+G18</f>
        <v>571.41</v>
      </c>
    </row>
    <row r="18" spans="1:8" ht="12.75">
      <c r="A18" s="28"/>
      <c r="B18" s="29"/>
      <c r="C18" s="30" t="s">
        <v>4</v>
      </c>
      <c r="D18" s="23"/>
      <c r="E18" s="31"/>
      <c r="F18" s="32"/>
      <c r="G18" s="33"/>
      <c r="H18" s="34"/>
    </row>
    <row r="19" spans="1:8" ht="12.75">
      <c r="A19" s="28"/>
      <c r="B19" s="29"/>
      <c r="C19" s="30"/>
      <c r="D19" s="23"/>
      <c r="E19" s="31"/>
      <c r="F19" s="32"/>
      <c r="G19" s="33"/>
      <c r="H19" s="34"/>
    </row>
    <row r="20" spans="1:8" ht="12.75">
      <c r="A20" s="28"/>
      <c r="B20" s="29">
        <v>1960</v>
      </c>
      <c r="C20" s="35" t="s">
        <v>5</v>
      </c>
      <c r="D20" s="23"/>
      <c r="E20" s="31"/>
      <c r="F20" s="32" t="s">
        <v>266</v>
      </c>
      <c r="G20" s="33">
        <v>82.82</v>
      </c>
      <c r="H20" s="34">
        <f>G20+G21</f>
        <v>1565.82</v>
      </c>
    </row>
    <row r="21" spans="1:8" ht="12.75">
      <c r="A21" s="28"/>
      <c r="B21" s="29"/>
      <c r="C21" s="30" t="s">
        <v>6</v>
      </c>
      <c r="D21" s="23"/>
      <c r="E21" s="31"/>
      <c r="F21" s="32" t="s">
        <v>267</v>
      </c>
      <c r="G21" s="33">
        <v>1483</v>
      </c>
      <c r="H21" s="34"/>
    </row>
    <row r="22" spans="1:8" ht="12.75">
      <c r="A22" s="28"/>
      <c r="B22" s="29"/>
      <c r="C22" s="30"/>
      <c r="D22" s="23"/>
      <c r="E22" s="31"/>
      <c r="F22" s="32"/>
      <c r="G22" s="33"/>
      <c r="H22" s="34"/>
    </row>
    <row r="23" spans="1:8" ht="12.75">
      <c r="A23" s="28"/>
      <c r="B23" s="29">
        <v>1961</v>
      </c>
      <c r="C23" s="35" t="s">
        <v>60</v>
      </c>
      <c r="D23" s="23"/>
      <c r="E23" s="31"/>
      <c r="F23" s="32" t="s">
        <v>268</v>
      </c>
      <c r="G23" s="33">
        <v>920.74</v>
      </c>
      <c r="H23" s="34">
        <f>G23+G24+G25</f>
        <v>2397.31</v>
      </c>
    </row>
    <row r="24" spans="1:8" ht="12.75">
      <c r="A24" s="28"/>
      <c r="B24" s="29"/>
      <c r="C24" s="30" t="s">
        <v>7</v>
      </c>
      <c r="D24" s="23"/>
      <c r="E24" s="31"/>
      <c r="F24" s="32" t="s">
        <v>269</v>
      </c>
      <c r="G24" s="33">
        <v>1046.86</v>
      </c>
      <c r="H24" s="34"/>
    </row>
    <row r="25" spans="1:8" ht="12.75">
      <c r="A25" s="28"/>
      <c r="B25" s="29"/>
      <c r="C25" s="30"/>
      <c r="D25" s="23"/>
      <c r="E25" s="31"/>
      <c r="F25" s="32" t="s">
        <v>270</v>
      </c>
      <c r="G25" s="33">
        <v>429.71</v>
      </c>
      <c r="H25" s="34"/>
    </row>
    <row r="26" spans="1:8" ht="15" customHeight="1">
      <c r="A26" s="28"/>
      <c r="B26" s="29"/>
      <c r="C26" s="30"/>
      <c r="D26" s="23"/>
      <c r="E26" s="31"/>
      <c r="F26" s="32"/>
      <c r="G26" s="33"/>
      <c r="H26" s="34"/>
    </row>
    <row r="27" spans="1:8" ht="12.75">
      <c r="A27" s="28"/>
      <c r="B27" s="29">
        <v>1962</v>
      </c>
      <c r="C27" s="35" t="s">
        <v>8</v>
      </c>
      <c r="D27" s="23"/>
      <c r="E27" s="31"/>
      <c r="F27" s="32" t="s">
        <v>271</v>
      </c>
      <c r="G27" s="33">
        <v>3024.91</v>
      </c>
      <c r="H27" s="34">
        <f>G27+G28+G29</f>
        <v>3024.91</v>
      </c>
    </row>
    <row r="28" spans="1:8" ht="12.75">
      <c r="A28" s="28"/>
      <c r="B28" s="29"/>
      <c r="C28" s="30" t="s">
        <v>9</v>
      </c>
      <c r="D28" s="23"/>
      <c r="E28" s="31"/>
      <c r="F28" s="32"/>
      <c r="G28" s="33"/>
      <c r="H28" s="34"/>
    </row>
    <row r="29" spans="1:8" ht="12.75">
      <c r="A29" s="28"/>
      <c r="B29" s="29"/>
      <c r="C29" s="30"/>
      <c r="D29" s="23"/>
      <c r="E29" s="31"/>
      <c r="F29" s="32"/>
      <c r="G29" s="33"/>
      <c r="H29" s="34"/>
    </row>
    <row r="30" spans="1:8" ht="12.75">
      <c r="A30" s="28"/>
      <c r="B30" s="29">
        <v>1963</v>
      </c>
      <c r="C30" s="35" t="s">
        <v>10</v>
      </c>
      <c r="D30" s="23"/>
      <c r="E30" s="31"/>
      <c r="F30" s="32" t="s">
        <v>272</v>
      </c>
      <c r="G30" s="33">
        <v>189.75</v>
      </c>
      <c r="H30" s="34">
        <f>G30+G31+G32+G33+G34+G35</f>
        <v>7994.879999999999</v>
      </c>
    </row>
    <row r="31" spans="1:8" ht="12.75">
      <c r="A31" s="28"/>
      <c r="B31" s="29"/>
      <c r="C31" s="30" t="s">
        <v>11</v>
      </c>
      <c r="D31" s="23"/>
      <c r="E31" s="31"/>
      <c r="F31" s="36" t="s">
        <v>273</v>
      </c>
      <c r="G31" s="33">
        <v>693</v>
      </c>
      <c r="H31" s="34"/>
    </row>
    <row r="32" spans="1:8" ht="12.75">
      <c r="A32" s="28"/>
      <c r="B32" s="29"/>
      <c r="C32" s="30"/>
      <c r="D32" s="23"/>
      <c r="E32" s="31"/>
      <c r="F32" s="32" t="s">
        <v>274</v>
      </c>
      <c r="G32" s="33">
        <v>1566.74</v>
      </c>
      <c r="H32" s="34"/>
    </row>
    <row r="33" spans="1:8" ht="14.25" customHeight="1">
      <c r="A33" s="28"/>
      <c r="B33" s="29"/>
      <c r="C33" s="30"/>
      <c r="D33" s="23"/>
      <c r="E33" s="31"/>
      <c r="F33" s="32" t="s">
        <v>275</v>
      </c>
      <c r="G33" s="33">
        <v>447.7</v>
      </c>
      <c r="H33" s="34"/>
    </row>
    <row r="34" spans="1:8" ht="13.5" customHeight="1">
      <c r="A34" s="28"/>
      <c r="B34" s="29"/>
      <c r="C34" s="30"/>
      <c r="D34" s="23"/>
      <c r="E34" s="31"/>
      <c r="F34" s="32" t="s">
        <v>276</v>
      </c>
      <c r="G34" s="33">
        <v>5000.53</v>
      </c>
      <c r="H34" s="34"/>
    </row>
    <row r="35" spans="1:8" ht="13.5" customHeight="1">
      <c r="A35" s="28"/>
      <c r="B35" s="29"/>
      <c r="C35" s="30"/>
      <c r="D35" s="37"/>
      <c r="E35" s="31"/>
      <c r="F35" s="32" t="s">
        <v>277</v>
      </c>
      <c r="G35" s="33">
        <v>97.16</v>
      </c>
      <c r="H35" s="34"/>
    </row>
    <row r="36" spans="1:8" ht="13.5" customHeight="1">
      <c r="A36" s="28"/>
      <c r="B36" s="29"/>
      <c r="C36" s="30"/>
      <c r="D36" s="37"/>
      <c r="E36" s="31"/>
      <c r="F36" s="32"/>
      <c r="G36" s="33"/>
      <c r="H36" s="34"/>
    </row>
    <row r="37" spans="1:8" ht="12.75">
      <c r="A37" s="28"/>
      <c r="B37" s="29">
        <v>1964</v>
      </c>
      <c r="C37" s="35" t="s">
        <v>12</v>
      </c>
      <c r="D37" s="28"/>
      <c r="E37" s="31"/>
      <c r="F37" s="32" t="s">
        <v>278</v>
      </c>
      <c r="G37" s="33">
        <v>5187.19</v>
      </c>
      <c r="H37" s="34">
        <f>G37+G38</f>
        <v>5187.19</v>
      </c>
    </row>
    <row r="38" spans="1:8" ht="12.75">
      <c r="A38" s="28"/>
      <c r="B38" s="29"/>
      <c r="C38" s="30" t="s">
        <v>13</v>
      </c>
      <c r="D38" s="23"/>
      <c r="E38" s="31"/>
      <c r="F38" s="32"/>
      <c r="G38" s="33"/>
      <c r="H38" s="34"/>
    </row>
    <row r="39" spans="1:8" ht="12.75">
      <c r="A39" s="28"/>
      <c r="B39" s="29"/>
      <c r="C39" s="30"/>
      <c r="D39" s="23"/>
      <c r="E39" s="31"/>
      <c r="F39" s="32"/>
      <c r="G39" s="33"/>
      <c r="H39" s="34"/>
    </row>
    <row r="40" spans="1:8" ht="12.75">
      <c r="A40" s="28"/>
      <c r="B40" s="29">
        <v>1965</v>
      </c>
      <c r="C40" s="35" t="s">
        <v>14</v>
      </c>
      <c r="D40" s="23"/>
      <c r="E40" s="31"/>
      <c r="F40" s="28" t="s">
        <v>279</v>
      </c>
      <c r="G40" s="32">
        <v>652.14</v>
      </c>
      <c r="H40" s="34">
        <f>G40+G41</f>
        <v>652.14</v>
      </c>
    </row>
    <row r="41" spans="1:8" ht="12.75">
      <c r="A41" s="28"/>
      <c r="B41" s="29"/>
      <c r="C41" s="30" t="s">
        <v>3</v>
      </c>
      <c r="D41" s="23"/>
      <c r="E41" s="31"/>
      <c r="F41" s="28"/>
      <c r="G41" s="32"/>
      <c r="H41" s="34"/>
    </row>
    <row r="42" spans="1:8" ht="12.75">
      <c r="A42" s="28"/>
      <c r="B42" s="29"/>
      <c r="C42" s="30"/>
      <c r="D42" s="23"/>
      <c r="E42" s="31"/>
      <c r="F42" s="28"/>
      <c r="G42" s="32"/>
      <c r="H42" s="34"/>
    </row>
    <row r="43" spans="1:8" ht="12.75">
      <c r="A43" s="28"/>
      <c r="B43" s="29">
        <v>1966</v>
      </c>
      <c r="C43" s="35" t="s">
        <v>61</v>
      </c>
      <c r="D43" s="23"/>
      <c r="E43" s="31"/>
      <c r="F43" s="32" t="s">
        <v>280</v>
      </c>
      <c r="G43" s="33">
        <v>839.63</v>
      </c>
      <c r="H43" s="34">
        <f>G43+G44</f>
        <v>839.63</v>
      </c>
    </row>
    <row r="44" spans="1:8" ht="12.75">
      <c r="A44" s="28"/>
      <c r="B44" s="29"/>
      <c r="C44" s="30" t="s">
        <v>3</v>
      </c>
      <c r="D44" s="23"/>
      <c r="E44" s="31"/>
      <c r="F44" s="32"/>
      <c r="G44" s="33"/>
      <c r="H44" s="34"/>
    </row>
    <row r="45" spans="1:8" ht="12.75">
      <c r="A45" s="28"/>
      <c r="B45" s="29"/>
      <c r="C45" s="30"/>
      <c r="D45" s="23"/>
      <c r="E45" s="31"/>
      <c r="F45" s="32"/>
      <c r="G45" s="33"/>
      <c r="H45" s="34"/>
    </row>
    <row r="46" spans="1:8" ht="12.75">
      <c r="A46" s="28"/>
      <c r="B46" s="29">
        <v>1968</v>
      </c>
      <c r="C46" s="35" t="s">
        <v>62</v>
      </c>
      <c r="D46" s="23"/>
      <c r="E46" s="31"/>
      <c r="F46" s="32" t="s">
        <v>279</v>
      </c>
      <c r="G46" s="33">
        <v>502.04</v>
      </c>
      <c r="H46" s="34">
        <f>G46+G47</f>
        <v>502.04</v>
      </c>
    </row>
    <row r="47" spans="1:8" ht="12.75">
      <c r="A47" s="28"/>
      <c r="B47" s="29"/>
      <c r="C47" s="30" t="s">
        <v>3</v>
      </c>
      <c r="D47" s="23"/>
      <c r="E47" s="31"/>
      <c r="F47" s="32"/>
      <c r="G47" s="33"/>
      <c r="H47" s="34"/>
    </row>
    <row r="48" spans="1:8" ht="12.75">
      <c r="A48" s="28"/>
      <c r="B48" s="29"/>
      <c r="C48" s="30"/>
      <c r="D48" s="23"/>
      <c r="E48" s="31"/>
      <c r="G48" s="39"/>
      <c r="H48" s="34"/>
    </row>
    <row r="49" spans="1:8" ht="12.75">
      <c r="A49" s="28"/>
      <c r="B49" s="29">
        <v>1970</v>
      </c>
      <c r="C49" s="35" t="s">
        <v>63</v>
      </c>
      <c r="D49" s="23"/>
      <c r="E49" s="31"/>
      <c r="F49" s="32" t="s">
        <v>281</v>
      </c>
      <c r="G49" s="33">
        <v>1498.14</v>
      </c>
      <c r="H49" s="34">
        <f>G49+G50+G51</f>
        <v>3308.9</v>
      </c>
    </row>
    <row r="50" spans="1:8" ht="12.75">
      <c r="A50" s="28"/>
      <c r="B50" s="29"/>
      <c r="C50" s="30" t="s">
        <v>3</v>
      </c>
      <c r="D50" s="23"/>
      <c r="E50" s="31"/>
      <c r="F50" s="32" t="s">
        <v>282</v>
      </c>
      <c r="G50" s="33">
        <v>1810.76</v>
      </c>
      <c r="H50" s="34"/>
    </row>
    <row r="51" spans="1:8" ht="12.75">
      <c r="A51" s="28"/>
      <c r="B51" s="29"/>
      <c r="C51" s="30"/>
      <c r="D51" s="23"/>
      <c r="E51" s="31"/>
      <c r="F51" s="32"/>
      <c r="G51" s="33"/>
      <c r="H51" s="34"/>
    </row>
    <row r="52" spans="1:8" ht="12.75">
      <c r="A52" s="28"/>
      <c r="B52" s="29">
        <v>1971</v>
      </c>
      <c r="C52" s="35" t="s">
        <v>15</v>
      </c>
      <c r="D52" s="23"/>
      <c r="E52" s="31"/>
      <c r="F52" s="32" t="s">
        <v>283</v>
      </c>
      <c r="G52" s="33">
        <v>511.69</v>
      </c>
      <c r="H52" s="34">
        <f>G52+G53</f>
        <v>914.8399999999999</v>
      </c>
    </row>
    <row r="53" spans="1:8" ht="12.75">
      <c r="A53" s="28"/>
      <c r="B53" s="29"/>
      <c r="C53" s="30" t="s">
        <v>13</v>
      </c>
      <c r="D53" s="23"/>
      <c r="E53" s="31"/>
      <c r="F53" s="32" t="s">
        <v>284</v>
      </c>
      <c r="G53" s="33">
        <v>403.15</v>
      </c>
      <c r="H53" s="34"/>
    </row>
    <row r="54" spans="1:8" ht="12.75">
      <c r="A54" s="28"/>
      <c r="B54" s="29"/>
      <c r="C54" s="30"/>
      <c r="D54" s="23"/>
      <c r="E54" s="31"/>
      <c r="F54" s="32"/>
      <c r="G54" s="33"/>
      <c r="H54" s="34"/>
    </row>
    <row r="55" spans="1:8" ht="12.75">
      <c r="A55" s="28"/>
      <c r="B55" s="29">
        <v>1972</v>
      </c>
      <c r="C55" s="35" t="s">
        <v>16</v>
      </c>
      <c r="D55" s="23"/>
      <c r="E55" s="31"/>
      <c r="F55" s="32" t="s">
        <v>285</v>
      </c>
      <c r="G55" s="33">
        <v>1457.5</v>
      </c>
      <c r="H55" s="34">
        <f>G55+G56+G57</f>
        <v>2182.03</v>
      </c>
    </row>
    <row r="56" spans="1:8" ht="12.75">
      <c r="A56" s="28"/>
      <c r="B56" s="29"/>
      <c r="C56" s="30" t="s">
        <v>17</v>
      </c>
      <c r="D56" s="23"/>
      <c r="E56" s="31"/>
      <c r="F56" s="32" t="s">
        <v>286</v>
      </c>
      <c r="G56" s="33">
        <v>410.13</v>
      </c>
      <c r="H56" s="34"/>
    </row>
    <row r="57" spans="1:8" ht="12.75">
      <c r="A57" s="28"/>
      <c r="B57" s="29"/>
      <c r="C57" s="30"/>
      <c r="D57" s="23"/>
      <c r="E57" s="31"/>
      <c r="F57" s="32" t="s">
        <v>287</v>
      </c>
      <c r="G57" s="33">
        <v>314.4</v>
      </c>
      <c r="H57" s="34"/>
    </row>
    <row r="58" spans="1:8" ht="12.75">
      <c r="A58" s="28"/>
      <c r="B58" s="29"/>
      <c r="C58" s="30"/>
      <c r="D58" s="23"/>
      <c r="E58" s="31"/>
      <c r="F58" s="32"/>
      <c r="G58" s="33"/>
      <c r="H58" s="34"/>
    </row>
    <row r="59" spans="1:8" ht="12.75">
      <c r="A59" s="28"/>
      <c r="B59" s="29">
        <v>1973</v>
      </c>
      <c r="C59" s="35" t="s">
        <v>18</v>
      </c>
      <c r="D59" s="23"/>
      <c r="E59" s="31"/>
      <c r="F59" s="32" t="s">
        <v>288</v>
      </c>
      <c r="G59" s="33">
        <v>1720.06</v>
      </c>
      <c r="H59" s="34">
        <f>G59+G60</f>
        <v>1720.06</v>
      </c>
    </row>
    <row r="60" spans="1:8" ht="12.75">
      <c r="A60" s="28"/>
      <c r="B60" s="29"/>
      <c r="C60" s="30" t="s">
        <v>19</v>
      </c>
      <c r="D60" s="23"/>
      <c r="E60" s="31"/>
      <c r="F60" s="32"/>
      <c r="G60" s="33"/>
      <c r="H60" s="34"/>
    </row>
    <row r="61" spans="1:8" ht="12.75">
      <c r="A61" s="28"/>
      <c r="B61" s="29"/>
      <c r="C61" s="30"/>
      <c r="D61" s="23"/>
      <c r="E61" s="31"/>
      <c r="F61" s="32"/>
      <c r="G61" s="33"/>
      <c r="H61" s="34"/>
    </row>
    <row r="62" spans="1:8" ht="12.75">
      <c r="A62" s="28"/>
      <c r="B62" s="29">
        <v>1974</v>
      </c>
      <c r="C62" s="35" t="s">
        <v>20</v>
      </c>
      <c r="D62" s="23"/>
      <c r="E62" s="31"/>
      <c r="F62" s="32" t="s">
        <v>289</v>
      </c>
      <c r="G62" s="33">
        <v>620.75</v>
      </c>
      <c r="H62" s="34">
        <f>G62+G63</f>
        <v>620.75</v>
      </c>
    </row>
    <row r="63" spans="1:8" ht="12.75">
      <c r="A63" s="28"/>
      <c r="B63" s="29"/>
      <c r="C63" s="40" t="s">
        <v>21</v>
      </c>
      <c r="D63" s="41"/>
      <c r="E63" s="42"/>
      <c r="F63" s="32"/>
      <c r="G63" s="33"/>
      <c r="H63" s="34"/>
    </row>
    <row r="64" spans="1:8" ht="12.75">
      <c r="A64" s="28"/>
      <c r="B64" s="29"/>
      <c r="C64" s="40"/>
      <c r="D64" s="41"/>
      <c r="E64" s="42"/>
      <c r="F64" s="32"/>
      <c r="G64" s="33"/>
      <c r="H64" s="34"/>
    </row>
    <row r="65" spans="1:8" ht="12.75">
      <c r="A65" s="28"/>
      <c r="B65" s="29">
        <v>1975</v>
      </c>
      <c r="C65" s="35" t="s">
        <v>22</v>
      </c>
      <c r="D65" s="23"/>
      <c r="E65" s="31"/>
      <c r="F65" s="32" t="s">
        <v>290</v>
      </c>
      <c r="G65" s="33">
        <v>617.52</v>
      </c>
      <c r="H65" s="34">
        <f>G65+G66</f>
        <v>657.53</v>
      </c>
    </row>
    <row r="66" spans="1:8" ht="12.75">
      <c r="A66" s="28"/>
      <c r="B66" s="43"/>
      <c r="C66" s="30" t="s">
        <v>3</v>
      </c>
      <c r="D66" s="23"/>
      <c r="E66" s="31"/>
      <c r="F66" s="32" t="s">
        <v>291</v>
      </c>
      <c r="G66" s="33">
        <v>40.01</v>
      </c>
      <c r="H66" s="34"/>
    </row>
    <row r="67" spans="1:8" ht="12.75">
      <c r="A67" s="28"/>
      <c r="B67" s="43"/>
      <c r="C67" s="40"/>
      <c r="D67" s="41"/>
      <c r="E67" s="42"/>
      <c r="F67" s="32"/>
      <c r="G67" s="33"/>
      <c r="H67" s="34"/>
    </row>
    <row r="68" spans="1:8" ht="12.75">
      <c r="A68" s="28"/>
      <c r="B68" s="44">
        <v>1978</v>
      </c>
      <c r="C68" s="35" t="s">
        <v>23</v>
      </c>
      <c r="D68" s="23"/>
      <c r="E68" s="31"/>
      <c r="F68" s="32" t="s">
        <v>292</v>
      </c>
      <c r="G68" s="33">
        <v>1885.69</v>
      </c>
      <c r="H68" s="34">
        <f>G68+G69</f>
        <v>1885.69</v>
      </c>
    </row>
    <row r="69" spans="1:8" ht="12.75">
      <c r="A69" s="28"/>
      <c r="B69" s="29"/>
      <c r="C69" s="30" t="s">
        <v>11</v>
      </c>
      <c r="D69" s="23"/>
      <c r="E69" s="31"/>
      <c r="F69" s="32"/>
      <c r="G69" s="33"/>
      <c r="H69" s="34"/>
    </row>
    <row r="70" spans="1:8" ht="12.75">
      <c r="A70" s="28"/>
      <c r="B70" s="29"/>
      <c r="C70" s="30"/>
      <c r="D70" s="23"/>
      <c r="E70" s="31"/>
      <c r="F70" s="32"/>
      <c r="G70" s="33"/>
      <c r="H70" s="34"/>
    </row>
    <row r="71" spans="1:8" ht="12.75">
      <c r="A71" s="28"/>
      <c r="B71" s="44">
        <v>1979</v>
      </c>
      <c r="C71" s="35" t="s">
        <v>64</v>
      </c>
      <c r="D71" s="23"/>
      <c r="E71" s="31"/>
      <c r="F71" s="32" t="s">
        <v>293</v>
      </c>
      <c r="G71" s="33">
        <v>1437.29</v>
      </c>
      <c r="H71" s="34">
        <f>G71+G72+G73</f>
        <v>2088.05</v>
      </c>
    </row>
    <row r="72" spans="1:8" ht="12.75">
      <c r="A72" s="28"/>
      <c r="B72" s="29"/>
      <c r="C72" s="30" t="s">
        <v>11</v>
      </c>
      <c r="D72" s="23"/>
      <c r="E72" s="31"/>
      <c r="F72" s="32" t="s">
        <v>294</v>
      </c>
      <c r="G72" s="33">
        <v>650.76</v>
      </c>
      <c r="H72" s="34"/>
    </row>
    <row r="73" spans="1:8" ht="12.75" customHeight="1">
      <c r="A73" s="28"/>
      <c r="B73" s="29"/>
      <c r="C73" s="30"/>
      <c r="D73" s="23"/>
      <c r="E73" s="31"/>
      <c r="F73" s="32"/>
      <c r="G73" s="33"/>
      <c r="H73" s="34"/>
    </row>
    <row r="74" spans="1:8" ht="12.75">
      <c r="A74" s="28"/>
      <c r="B74" s="44">
        <v>1982</v>
      </c>
      <c r="C74" s="35" t="s">
        <v>25</v>
      </c>
      <c r="D74" s="23"/>
      <c r="E74" s="31"/>
      <c r="F74" s="32" t="s">
        <v>295</v>
      </c>
      <c r="G74" s="33">
        <v>827.47</v>
      </c>
      <c r="H74" s="34">
        <f>G74+G75</f>
        <v>827.47</v>
      </c>
    </row>
    <row r="75" spans="1:8" ht="12.75">
      <c r="A75" s="28"/>
      <c r="B75" s="29"/>
      <c r="C75" s="30" t="s">
        <v>3</v>
      </c>
      <c r="D75" s="23"/>
      <c r="E75" s="31"/>
      <c r="F75" s="32"/>
      <c r="G75" s="33"/>
      <c r="H75" s="34"/>
    </row>
    <row r="76" spans="1:8" ht="12.75">
      <c r="A76" s="28"/>
      <c r="B76" s="29"/>
      <c r="C76" s="30"/>
      <c r="D76" s="23"/>
      <c r="E76" s="31"/>
      <c r="F76" s="32"/>
      <c r="G76" s="33"/>
      <c r="H76" s="34"/>
    </row>
    <row r="77" spans="1:8" ht="12.75">
      <c r="A77" s="28"/>
      <c r="B77" s="44">
        <v>1983</v>
      </c>
      <c r="C77" s="35" t="s">
        <v>65</v>
      </c>
      <c r="D77" s="23"/>
      <c r="E77" s="31"/>
      <c r="F77" s="32" t="s">
        <v>296</v>
      </c>
      <c r="G77" s="33">
        <v>3261.07</v>
      </c>
      <c r="H77" s="34">
        <f>G77+G78+G79+G80+G81</f>
        <v>5715.67</v>
      </c>
    </row>
    <row r="78" spans="1:8" ht="12.75">
      <c r="A78" s="28"/>
      <c r="B78" s="29"/>
      <c r="C78" s="30" t="s">
        <v>26</v>
      </c>
      <c r="D78" s="23"/>
      <c r="E78" s="31"/>
      <c r="F78" s="33" t="s">
        <v>297</v>
      </c>
      <c r="G78" s="105">
        <v>1171.21</v>
      </c>
      <c r="H78" s="34"/>
    </row>
    <row r="79" spans="1:8" ht="12.75">
      <c r="A79" s="28"/>
      <c r="B79" s="29"/>
      <c r="C79" s="30"/>
      <c r="D79" s="23"/>
      <c r="E79" s="31"/>
      <c r="F79" s="32" t="s">
        <v>298</v>
      </c>
      <c r="G79" s="33">
        <v>413.74</v>
      </c>
      <c r="H79" s="34"/>
    </row>
    <row r="80" spans="1:8" ht="12.75">
      <c r="A80" s="28"/>
      <c r="B80" s="45"/>
      <c r="C80" s="46"/>
      <c r="D80" s="23"/>
      <c r="E80" s="31"/>
      <c r="F80" s="32" t="s">
        <v>299</v>
      </c>
      <c r="G80" s="33">
        <v>203.98</v>
      </c>
      <c r="H80" s="34"/>
    </row>
    <row r="81" spans="1:8" ht="12.75">
      <c r="A81" s="28"/>
      <c r="B81" s="45"/>
      <c r="C81" s="46"/>
      <c r="D81" s="23"/>
      <c r="E81" s="31"/>
      <c r="F81" s="32" t="s">
        <v>300</v>
      </c>
      <c r="G81" s="33">
        <v>665.67</v>
      </c>
      <c r="H81" s="34"/>
    </row>
    <row r="82" spans="1:8" ht="12.75">
      <c r="A82" s="28"/>
      <c r="B82" s="45"/>
      <c r="C82" s="30"/>
      <c r="D82" s="23"/>
      <c r="E82" s="31"/>
      <c r="F82" s="32"/>
      <c r="G82" s="33"/>
      <c r="H82" s="34"/>
    </row>
    <row r="83" spans="1:8" ht="12.75">
      <c r="A83" s="28"/>
      <c r="B83" s="45"/>
      <c r="C83" s="30"/>
      <c r="D83" s="23"/>
      <c r="E83" s="31"/>
      <c r="F83" s="32"/>
      <c r="G83" s="33"/>
      <c r="H83" s="34"/>
    </row>
    <row r="84" spans="1:8" ht="12.75">
      <c r="A84" s="28"/>
      <c r="B84" s="44">
        <v>1984</v>
      </c>
      <c r="C84" s="35" t="s">
        <v>27</v>
      </c>
      <c r="D84" s="23"/>
      <c r="E84" s="31"/>
      <c r="F84" s="32" t="s">
        <v>301</v>
      </c>
      <c r="G84" s="33">
        <v>199.56</v>
      </c>
      <c r="H84" s="34">
        <f>G84+G85</f>
        <v>199.56</v>
      </c>
    </row>
    <row r="85" spans="1:8" ht="12.75">
      <c r="A85" s="28"/>
      <c r="B85" s="29"/>
      <c r="C85" s="30" t="s">
        <v>3</v>
      </c>
      <c r="D85" s="23"/>
      <c r="E85" s="31"/>
      <c r="F85" s="32"/>
      <c r="G85" s="33"/>
      <c r="H85" s="34"/>
    </row>
    <row r="86" spans="1:8" ht="12.75">
      <c r="A86" s="28"/>
      <c r="B86" s="29"/>
      <c r="C86" s="30"/>
      <c r="D86" s="23"/>
      <c r="E86" s="31"/>
      <c r="F86" s="32"/>
      <c r="G86" s="33"/>
      <c r="H86" s="34"/>
    </row>
    <row r="87" spans="1:8" ht="12.75">
      <c r="A87" s="28"/>
      <c r="B87" s="44">
        <v>1985</v>
      </c>
      <c r="C87" s="35" t="s">
        <v>28</v>
      </c>
      <c r="D87" s="23"/>
      <c r="E87" s="31"/>
      <c r="F87" s="32" t="s">
        <v>302</v>
      </c>
      <c r="G87" s="32">
        <v>858.8</v>
      </c>
      <c r="H87" s="34">
        <f>G87+G88+G89</f>
        <v>858.8</v>
      </c>
    </row>
    <row r="88" spans="1:8" ht="12.75">
      <c r="A88" s="28"/>
      <c r="B88" s="29"/>
      <c r="C88" s="30" t="s">
        <v>3</v>
      </c>
      <c r="D88" s="23"/>
      <c r="E88" s="31"/>
      <c r="F88" s="32"/>
      <c r="G88" s="32"/>
      <c r="H88" s="47"/>
    </row>
    <row r="89" spans="1:8" ht="12.75">
      <c r="A89" s="28"/>
      <c r="B89" s="29"/>
      <c r="C89" s="30"/>
      <c r="D89" s="23"/>
      <c r="E89" s="31"/>
      <c r="F89" s="32"/>
      <c r="G89" s="32"/>
      <c r="H89" s="47"/>
    </row>
    <row r="90" spans="1:8" ht="12.75">
      <c r="A90" s="28"/>
      <c r="B90" s="44">
        <v>1986</v>
      </c>
      <c r="C90" s="35" t="s">
        <v>29</v>
      </c>
      <c r="D90" s="23"/>
      <c r="E90" s="31"/>
      <c r="F90" s="32" t="s">
        <v>303</v>
      </c>
      <c r="G90" s="33">
        <v>14.31</v>
      </c>
      <c r="H90" s="34">
        <f>G90+G91</f>
        <v>14.31</v>
      </c>
    </row>
    <row r="91" spans="1:8" ht="12.75">
      <c r="A91" s="28"/>
      <c r="B91" s="29"/>
      <c r="C91" s="30" t="s">
        <v>3</v>
      </c>
      <c r="D91" s="23"/>
      <c r="E91" s="31"/>
      <c r="F91" s="32"/>
      <c r="G91" s="33"/>
      <c r="H91" s="34"/>
    </row>
    <row r="92" spans="1:8" ht="13.5" thickBot="1">
      <c r="A92" s="28"/>
      <c r="B92" s="29"/>
      <c r="C92" s="30"/>
      <c r="D92" s="23"/>
      <c r="E92" s="31"/>
      <c r="F92" s="32"/>
      <c r="G92" s="33"/>
      <c r="H92" s="34"/>
    </row>
    <row r="93" spans="1:8" ht="12.75">
      <c r="A93" s="28"/>
      <c r="B93" s="48">
        <v>1981</v>
      </c>
      <c r="C93" s="49" t="s">
        <v>24</v>
      </c>
      <c r="D93" s="23"/>
      <c r="E93" s="31"/>
      <c r="F93" s="32" t="s">
        <v>304</v>
      </c>
      <c r="G93" s="33">
        <v>574.14</v>
      </c>
      <c r="H93" s="34">
        <f>G93+G94+G95</f>
        <v>574.14</v>
      </c>
    </row>
    <row r="94" spans="1:8" ht="12.75">
      <c r="A94" s="50"/>
      <c r="B94" s="51"/>
      <c r="C94" s="52" t="s">
        <v>3</v>
      </c>
      <c r="D94" s="41"/>
      <c r="E94" s="42"/>
      <c r="F94" s="32"/>
      <c r="G94" s="33"/>
      <c r="H94" s="34"/>
    </row>
    <row r="95" spans="1:8" ht="12.75">
      <c r="A95" s="50"/>
      <c r="B95" s="51"/>
      <c r="C95" s="52"/>
      <c r="D95" s="41"/>
      <c r="E95" s="42"/>
      <c r="F95" s="32"/>
      <c r="G95" s="33"/>
      <c r="H95" s="34"/>
    </row>
    <row r="96" spans="1:8" ht="12.75">
      <c r="A96" s="28"/>
      <c r="B96" s="53">
        <v>1989</v>
      </c>
      <c r="C96" s="54" t="s">
        <v>30</v>
      </c>
      <c r="D96" s="23"/>
      <c r="E96" s="31"/>
      <c r="F96" s="32" t="s">
        <v>305</v>
      </c>
      <c r="G96" s="33">
        <v>553.71</v>
      </c>
      <c r="H96" s="34">
        <f>G96+G97+G98</f>
        <v>553.71</v>
      </c>
    </row>
    <row r="97" spans="1:8" ht="12.75">
      <c r="A97" s="50"/>
      <c r="B97" s="51"/>
      <c r="C97" s="52" t="s">
        <v>3</v>
      </c>
      <c r="D97" s="41"/>
      <c r="E97" s="42"/>
      <c r="F97" s="32"/>
      <c r="G97" s="33"/>
      <c r="H97" s="34"/>
    </row>
    <row r="98" spans="1:8" ht="12" customHeight="1">
      <c r="A98" s="50"/>
      <c r="B98" s="51"/>
      <c r="C98" s="52"/>
      <c r="D98" s="41"/>
      <c r="E98" s="42"/>
      <c r="F98" s="32"/>
      <c r="G98" s="33"/>
      <c r="H98" s="55"/>
    </row>
    <row r="99" spans="1:8" ht="12.75">
      <c r="A99" s="56"/>
      <c r="B99" s="53">
        <v>1991</v>
      </c>
      <c r="C99" s="54" t="s">
        <v>32</v>
      </c>
      <c r="D99" s="23"/>
      <c r="E99" s="31"/>
      <c r="F99" s="32" t="s">
        <v>306</v>
      </c>
      <c r="G99" s="32">
        <v>577.83</v>
      </c>
      <c r="H99" s="34">
        <f>G99+G100</f>
        <v>577.83</v>
      </c>
    </row>
    <row r="100" spans="1:8" ht="12.75">
      <c r="A100" s="57"/>
      <c r="B100" s="51"/>
      <c r="C100" s="52" t="s">
        <v>3</v>
      </c>
      <c r="D100" s="41"/>
      <c r="E100" s="42"/>
      <c r="F100" s="33"/>
      <c r="G100" s="32"/>
      <c r="H100" s="58"/>
    </row>
    <row r="101" spans="1:8" ht="12.75">
      <c r="A101" s="57"/>
      <c r="B101" s="51"/>
      <c r="C101" s="52"/>
      <c r="D101" s="41"/>
      <c r="E101" s="42"/>
      <c r="F101" s="59"/>
      <c r="G101" s="59"/>
      <c r="H101" s="58"/>
    </row>
    <row r="102" spans="1:8" ht="12.75">
      <c r="A102" s="56"/>
      <c r="B102" s="53">
        <v>1990</v>
      </c>
      <c r="C102" s="54" t="s">
        <v>31</v>
      </c>
      <c r="D102" s="23"/>
      <c r="E102" s="31"/>
      <c r="F102" s="32" t="s">
        <v>307</v>
      </c>
      <c r="G102" s="32">
        <v>647.85</v>
      </c>
      <c r="H102" s="34">
        <f>G102+G103</f>
        <v>1703.87</v>
      </c>
    </row>
    <row r="103" spans="1:8" ht="12.75">
      <c r="A103" s="56"/>
      <c r="B103" s="60"/>
      <c r="C103" s="61" t="s">
        <v>3</v>
      </c>
      <c r="D103" s="23"/>
      <c r="E103" s="31"/>
      <c r="F103" s="32" t="s">
        <v>308</v>
      </c>
      <c r="G103" s="32">
        <v>1056.02</v>
      </c>
      <c r="H103" s="34"/>
    </row>
    <row r="104" spans="1:8" ht="13.5" customHeight="1">
      <c r="A104" s="56"/>
      <c r="B104" s="60"/>
      <c r="C104" s="61"/>
      <c r="D104" s="23"/>
      <c r="E104" s="31"/>
      <c r="F104" s="32"/>
      <c r="G104" s="32"/>
      <c r="H104" s="34"/>
    </row>
    <row r="105" spans="1:8" ht="12.75">
      <c r="A105" s="56"/>
      <c r="B105" s="62">
        <v>1993</v>
      </c>
      <c r="C105" s="63" t="s">
        <v>66</v>
      </c>
      <c r="D105" s="23"/>
      <c r="E105" s="31"/>
      <c r="F105" s="32" t="s">
        <v>309</v>
      </c>
      <c r="G105" s="32">
        <v>3045.35</v>
      </c>
      <c r="H105" s="34">
        <f>G105+G106+G107+G108</f>
        <v>8872.369999999999</v>
      </c>
    </row>
    <row r="106" spans="1:8" ht="12.75">
      <c r="A106" s="56"/>
      <c r="B106" s="2"/>
      <c r="C106" s="64" t="s">
        <v>67</v>
      </c>
      <c r="D106" s="23"/>
      <c r="E106" s="31"/>
      <c r="F106" s="32" t="s">
        <v>310</v>
      </c>
      <c r="G106" s="32">
        <v>1315.5</v>
      </c>
      <c r="H106" s="34"/>
    </row>
    <row r="107" spans="1:8" ht="15" customHeight="1">
      <c r="A107" s="56"/>
      <c r="B107" s="2"/>
      <c r="C107" s="64"/>
      <c r="D107" s="23"/>
      <c r="E107" s="31"/>
      <c r="F107" s="32" t="s">
        <v>311</v>
      </c>
      <c r="G107" s="32">
        <v>1668.53</v>
      </c>
      <c r="H107" s="34"/>
    </row>
    <row r="108" spans="1:8" ht="13.5" customHeight="1">
      <c r="A108" s="56"/>
      <c r="B108" s="65"/>
      <c r="C108" s="64"/>
      <c r="D108" s="23"/>
      <c r="E108" s="31"/>
      <c r="F108" s="32" t="s">
        <v>312</v>
      </c>
      <c r="G108" s="32">
        <v>2842.99</v>
      </c>
      <c r="H108" s="34"/>
    </row>
    <row r="109" spans="1:8" ht="12.75" customHeight="1">
      <c r="A109" s="56"/>
      <c r="B109" s="65"/>
      <c r="C109" s="64"/>
      <c r="D109" s="23"/>
      <c r="E109" s="31"/>
      <c r="F109" s="32"/>
      <c r="G109" s="32"/>
      <c r="H109" s="34"/>
    </row>
    <row r="110" spans="1:8" ht="12.75">
      <c r="A110" s="56"/>
      <c r="B110" s="66">
        <v>1994</v>
      </c>
      <c r="C110" s="63" t="s">
        <v>33</v>
      </c>
      <c r="D110" s="23"/>
      <c r="E110" s="178"/>
      <c r="F110" s="32" t="s">
        <v>313</v>
      </c>
      <c r="G110" s="32">
        <v>340.8</v>
      </c>
      <c r="H110" s="34">
        <f>G110+G111</f>
        <v>579.57</v>
      </c>
    </row>
    <row r="111" spans="1:8" ht="12.75">
      <c r="A111" s="56"/>
      <c r="B111" s="66"/>
      <c r="C111" s="64" t="s">
        <v>34</v>
      </c>
      <c r="D111" s="23"/>
      <c r="E111" s="31"/>
      <c r="F111" s="32" t="s">
        <v>314</v>
      </c>
      <c r="G111" s="32">
        <v>238.77</v>
      </c>
      <c r="H111" s="34"/>
    </row>
    <row r="112" spans="1:8" ht="12.75">
      <c r="A112" s="56"/>
      <c r="B112" s="65"/>
      <c r="C112" s="64"/>
      <c r="D112" s="23"/>
      <c r="E112" s="31"/>
      <c r="F112" s="32"/>
      <c r="G112" s="32"/>
      <c r="H112" s="34"/>
    </row>
    <row r="113" spans="1:8" ht="12" customHeight="1">
      <c r="A113" s="56"/>
      <c r="B113" s="65"/>
      <c r="C113" s="63"/>
      <c r="D113" s="23"/>
      <c r="E113" s="31"/>
      <c r="F113" s="32"/>
      <c r="G113" s="32"/>
      <c r="H113" s="34"/>
    </row>
    <row r="114" spans="1:8" ht="12.75">
      <c r="A114" s="67"/>
      <c r="B114" s="60">
        <v>1995</v>
      </c>
      <c r="C114" s="54" t="s">
        <v>35</v>
      </c>
      <c r="D114" s="23"/>
      <c r="E114" s="31"/>
      <c r="F114" s="32" t="s">
        <v>315</v>
      </c>
      <c r="G114" s="32">
        <v>705.53</v>
      </c>
      <c r="H114" s="34">
        <f>G114+G115</f>
        <v>705.53</v>
      </c>
    </row>
    <row r="115" spans="1:8" ht="12.75">
      <c r="A115" s="56"/>
      <c r="B115" s="60"/>
      <c r="C115" s="61" t="s">
        <v>68</v>
      </c>
      <c r="D115" s="23"/>
      <c r="E115" s="31"/>
      <c r="F115" s="32"/>
      <c r="G115" s="32"/>
      <c r="H115" s="34"/>
    </row>
    <row r="116" spans="1:8" ht="12.75">
      <c r="A116" s="56"/>
      <c r="B116" s="60"/>
      <c r="C116" s="61"/>
      <c r="D116" s="23"/>
      <c r="E116" s="31"/>
      <c r="F116" s="32"/>
      <c r="G116" s="32"/>
      <c r="H116" s="34"/>
    </row>
    <row r="117" spans="1:8" ht="12.75">
      <c r="A117" s="56"/>
      <c r="B117" s="2">
        <v>1996</v>
      </c>
      <c r="C117" s="63" t="s">
        <v>69</v>
      </c>
      <c r="D117" s="23"/>
      <c r="E117" s="31"/>
      <c r="F117" s="32" t="s">
        <v>316</v>
      </c>
      <c r="G117" s="32">
        <v>435.77</v>
      </c>
      <c r="H117" s="34">
        <f>G117+G118</f>
        <v>435.77</v>
      </c>
    </row>
    <row r="118" spans="1:8" ht="12.75">
      <c r="A118" s="56"/>
      <c r="B118" s="2"/>
      <c r="C118" s="64" t="s">
        <v>3</v>
      </c>
      <c r="D118" s="23"/>
      <c r="E118" s="31"/>
      <c r="F118" s="32"/>
      <c r="G118" s="32"/>
      <c r="H118" s="34"/>
    </row>
    <row r="119" spans="1:8" ht="11.25" customHeight="1">
      <c r="A119" s="56"/>
      <c r="B119" s="2"/>
      <c r="C119" s="63"/>
      <c r="D119" s="23"/>
      <c r="E119" s="31"/>
      <c r="F119" s="32"/>
      <c r="G119" s="32"/>
      <c r="H119" s="34"/>
    </row>
    <row r="120" spans="1:8" ht="12.75">
      <c r="A120" s="56"/>
      <c r="B120" s="60">
        <v>1997</v>
      </c>
      <c r="C120" s="54" t="s">
        <v>70</v>
      </c>
      <c r="D120" s="23"/>
      <c r="E120" s="31"/>
      <c r="F120" s="32" t="s">
        <v>317</v>
      </c>
      <c r="G120" s="32">
        <v>553.47</v>
      </c>
      <c r="H120" s="34">
        <f>G120+G121</f>
        <v>553.47</v>
      </c>
    </row>
    <row r="121" spans="1:8" ht="12.75">
      <c r="A121" s="56"/>
      <c r="B121" s="60"/>
      <c r="C121" s="61" t="s">
        <v>3</v>
      </c>
      <c r="D121" s="23"/>
      <c r="E121" s="31"/>
      <c r="F121" s="32"/>
      <c r="G121" s="32"/>
      <c r="H121" s="34"/>
    </row>
    <row r="122" spans="1:8" ht="12.75">
      <c r="A122" s="56"/>
      <c r="B122" s="60"/>
      <c r="C122" s="54"/>
      <c r="D122" s="23"/>
      <c r="E122" s="31"/>
      <c r="F122" s="32"/>
      <c r="G122" s="32"/>
      <c r="H122" s="34"/>
    </row>
    <row r="123" spans="1:8" ht="12.75">
      <c r="A123" s="56"/>
      <c r="B123" s="60">
        <v>1998</v>
      </c>
      <c r="C123" s="54" t="s">
        <v>71</v>
      </c>
      <c r="D123" s="23"/>
      <c r="E123" s="31"/>
      <c r="F123" s="32" t="s">
        <v>318</v>
      </c>
      <c r="G123" s="32">
        <v>883.81</v>
      </c>
      <c r="H123" s="34">
        <f>G123+G124</f>
        <v>883.81</v>
      </c>
    </row>
    <row r="124" spans="1:8" ht="12.75">
      <c r="A124" s="56"/>
      <c r="B124" s="60"/>
      <c r="C124" s="61" t="s">
        <v>17</v>
      </c>
      <c r="D124" s="23"/>
      <c r="E124" s="31"/>
      <c r="F124" s="32"/>
      <c r="G124" s="32"/>
      <c r="H124" s="34"/>
    </row>
    <row r="125" spans="1:8" ht="12.75">
      <c r="A125" s="56"/>
      <c r="B125" s="60"/>
      <c r="C125" s="54"/>
      <c r="D125" s="23"/>
      <c r="E125" s="31"/>
      <c r="F125" s="32"/>
      <c r="G125" s="32"/>
      <c r="H125" s="34"/>
    </row>
    <row r="126" spans="1:8" ht="12.75">
      <c r="A126" s="56"/>
      <c r="B126" s="60">
        <v>2000</v>
      </c>
      <c r="C126" s="54" t="s">
        <v>72</v>
      </c>
      <c r="D126" s="23"/>
      <c r="E126" s="31"/>
      <c r="F126" s="32" t="s">
        <v>319</v>
      </c>
      <c r="G126" s="32">
        <v>1255.3</v>
      </c>
      <c r="H126" s="34">
        <f>G126+G127</f>
        <v>1639.21</v>
      </c>
    </row>
    <row r="127" spans="1:8" ht="12.75">
      <c r="A127" s="56"/>
      <c r="B127" s="60"/>
      <c r="C127" s="61" t="s">
        <v>36</v>
      </c>
      <c r="D127" s="23"/>
      <c r="E127" s="31"/>
      <c r="F127" s="32" t="s">
        <v>320</v>
      </c>
      <c r="G127" s="32">
        <v>383.91</v>
      </c>
      <c r="H127" s="34"/>
    </row>
    <row r="128" spans="1:8" ht="12.75">
      <c r="A128" s="56"/>
      <c r="B128" s="60"/>
      <c r="C128" s="61"/>
      <c r="D128" s="23"/>
      <c r="E128" s="31"/>
      <c r="F128" s="32"/>
      <c r="G128" s="32"/>
      <c r="H128" s="34"/>
    </row>
    <row r="129" spans="1:8" ht="12.75">
      <c r="A129" s="56"/>
      <c r="B129" s="60">
        <v>2001</v>
      </c>
      <c r="C129" s="54" t="s">
        <v>73</v>
      </c>
      <c r="D129" s="23"/>
      <c r="E129" s="31"/>
      <c r="F129" s="32" t="s">
        <v>321</v>
      </c>
      <c r="G129" s="32">
        <v>1017.07</v>
      </c>
      <c r="H129" s="34">
        <f>G129+G130</f>
        <v>1719.14</v>
      </c>
    </row>
    <row r="130" spans="1:8" ht="12.75">
      <c r="A130" s="56"/>
      <c r="B130" s="60"/>
      <c r="C130" s="61" t="s">
        <v>37</v>
      </c>
      <c r="D130" s="23"/>
      <c r="E130" s="31"/>
      <c r="F130" s="32" t="s">
        <v>322</v>
      </c>
      <c r="G130" s="32">
        <v>702.07</v>
      </c>
      <c r="H130" s="34"/>
    </row>
    <row r="131" spans="1:8" ht="12.75">
      <c r="A131" s="56"/>
      <c r="B131" s="51"/>
      <c r="C131" s="68"/>
      <c r="D131" s="41"/>
      <c r="E131" s="42"/>
      <c r="F131" s="69"/>
      <c r="G131" s="69"/>
      <c r="H131" s="58"/>
    </row>
    <row r="132" spans="1:8" ht="12.75">
      <c r="A132" s="56"/>
      <c r="B132" s="51">
        <v>2002</v>
      </c>
      <c r="C132" s="68" t="s">
        <v>74</v>
      </c>
      <c r="D132" s="41"/>
      <c r="E132" s="42"/>
      <c r="F132" s="69" t="s">
        <v>323</v>
      </c>
      <c r="G132" s="69">
        <v>1213.97</v>
      </c>
      <c r="H132" s="58">
        <f>G132+G133+G134</f>
        <v>5028.04</v>
      </c>
    </row>
    <row r="133" spans="1:8" ht="12.75">
      <c r="A133" s="56"/>
      <c r="B133" s="51"/>
      <c r="C133" s="52" t="s">
        <v>34</v>
      </c>
      <c r="D133" s="41"/>
      <c r="E133" s="42"/>
      <c r="F133" s="69" t="s">
        <v>324</v>
      </c>
      <c r="G133" s="69">
        <v>3814.07</v>
      </c>
      <c r="H133" s="58"/>
    </row>
    <row r="134" spans="1:8" ht="12.75">
      <c r="A134" s="56"/>
      <c r="B134" s="51"/>
      <c r="C134" s="68"/>
      <c r="D134" s="41"/>
      <c r="E134" s="42"/>
      <c r="F134" s="69"/>
      <c r="G134" s="69"/>
      <c r="H134" s="58"/>
    </row>
    <row r="135" spans="1:8" ht="12.75">
      <c r="A135" s="56"/>
      <c r="B135" s="51">
        <v>2003</v>
      </c>
      <c r="C135" s="68" t="s">
        <v>75</v>
      </c>
      <c r="D135" s="41"/>
      <c r="E135" s="42"/>
      <c r="F135" s="69" t="s">
        <v>325</v>
      </c>
      <c r="G135" s="69">
        <v>417.33</v>
      </c>
      <c r="H135" s="58">
        <f>G135+G136</f>
        <v>1291.78</v>
      </c>
    </row>
    <row r="136" spans="1:8" ht="12.75">
      <c r="A136" s="56"/>
      <c r="B136" s="51"/>
      <c r="C136" s="52" t="s">
        <v>38</v>
      </c>
      <c r="D136" s="41"/>
      <c r="E136" s="42"/>
      <c r="F136" s="69" t="s">
        <v>326</v>
      </c>
      <c r="G136" s="69">
        <v>874.45</v>
      </c>
      <c r="H136" s="58"/>
    </row>
    <row r="137" spans="1:8" ht="12.75">
      <c r="A137" s="56"/>
      <c r="B137" s="51"/>
      <c r="C137" s="68"/>
      <c r="D137" s="41"/>
      <c r="E137" s="42"/>
      <c r="F137" s="69"/>
      <c r="G137" s="69"/>
      <c r="H137" s="58"/>
    </row>
    <row r="138" spans="1:8" ht="12.75">
      <c r="A138" s="56"/>
      <c r="B138" s="51">
        <v>2004</v>
      </c>
      <c r="C138" s="68" t="s">
        <v>76</v>
      </c>
      <c r="D138" s="41"/>
      <c r="E138" s="42"/>
      <c r="F138" s="69" t="s">
        <v>327</v>
      </c>
      <c r="G138" s="69">
        <v>192.18</v>
      </c>
      <c r="H138" s="58">
        <f>G138+G139</f>
        <v>192.18</v>
      </c>
    </row>
    <row r="139" spans="1:8" ht="12.75">
      <c r="A139" s="56"/>
      <c r="B139" s="51"/>
      <c r="C139" s="52" t="s">
        <v>77</v>
      </c>
      <c r="D139" s="41"/>
      <c r="E139" s="42"/>
      <c r="F139" s="69"/>
      <c r="G139" s="69"/>
      <c r="H139" s="58"/>
    </row>
    <row r="140" spans="1:8" ht="12.75">
      <c r="A140" s="56"/>
      <c r="B140" s="51"/>
      <c r="C140" s="68"/>
      <c r="D140" s="41"/>
      <c r="E140" s="42"/>
      <c r="F140" s="69"/>
      <c r="G140" s="69"/>
      <c r="H140" s="58"/>
    </row>
    <row r="141" spans="1:8" ht="12.75">
      <c r="A141" s="56"/>
      <c r="B141" s="51">
        <v>2005</v>
      </c>
      <c r="C141" s="68" t="s">
        <v>78</v>
      </c>
      <c r="D141" s="41"/>
      <c r="E141" s="42"/>
      <c r="F141" s="69" t="s">
        <v>328</v>
      </c>
      <c r="G141" s="69">
        <v>1629.15</v>
      </c>
      <c r="H141" s="58">
        <f>G141+G142+G143</f>
        <v>4203.54</v>
      </c>
    </row>
    <row r="142" spans="1:8" ht="12.75">
      <c r="A142" s="56"/>
      <c r="B142" s="51"/>
      <c r="C142" s="52" t="s">
        <v>3</v>
      </c>
      <c r="D142" s="41"/>
      <c r="E142" s="42"/>
      <c r="F142" s="69" t="s">
        <v>329</v>
      </c>
      <c r="G142" s="69">
        <v>2574.39</v>
      </c>
      <c r="H142" s="58"/>
    </row>
    <row r="143" spans="1:8" ht="12.75">
      <c r="A143" s="56"/>
      <c r="B143" s="51"/>
      <c r="C143" s="68"/>
      <c r="D143" s="41"/>
      <c r="E143" s="42"/>
      <c r="F143" s="69"/>
      <c r="G143" s="69"/>
      <c r="H143" s="58"/>
    </row>
    <row r="144" spans="1:8" ht="12.75">
      <c r="A144" s="56"/>
      <c r="B144" s="70">
        <v>3200</v>
      </c>
      <c r="C144" s="71" t="s">
        <v>79</v>
      </c>
      <c r="D144" s="41"/>
      <c r="E144" s="42"/>
      <c r="F144" s="69" t="s">
        <v>330</v>
      </c>
      <c r="G144" s="69">
        <v>1213.29</v>
      </c>
      <c r="H144" s="58">
        <f>G144+G145+G146</f>
        <v>4477.35</v>
      </c>
    </row>
    <row r="145" spans="1:8" ht="12.75">
      <c r="A145" s="56"/>
      <c r="B145" s="70"/>
      <c r="C145" s="72" t="s">
        <v>3</v>
      </c>
      <c r="D145" s="41"/>
      <c r="E145" s="42"/>
      <c r="F145" s="69" t="s">
        <v>331</v>
      </c>
      <c r="G145" s="69">
        <v>3264.06</v>
      </c>
      <c r="H145" s="58"/>
    </row>
    <row r="146" spans="1:8" ht="12.75" customHeight="1">
      <c r="A146" s="56"/>
      <c r="B146" s="70"/>
      <c r="C146" s="71"/>
      <c r="D146" s="41"/>
      <c r="E146" s="42"/>
      <c r="F146" s="69"/>
      <c r="G146" s="69"/>
      <c r="H146" s="58"/>
    </row>
    <row r="147" spans="1:8" ht="12.75">
      <c r="A147" s="56"/>
      <c r="B147" s="51">
        <v>3300</v>
      </c>
      <c r="C147" s="68" t="s">
        <v>80</v>
      </c>
      <c r="D147" s="73"/>
      <c r="E147" s="42"/>
      <c r="F147" s="69" t="s">
        <v>332</v>
      </c>
      <c r="G147" s="69">
        <v>3205.52</v>
      </c>
      <c r="H147" s="58">
        <f>G147+G148</f>
        <v>3205.52</v>
      </c>
    </row>
    <row r="148" spans="1:8" ht="12.75">
      <c r="A148" s="56"/>
      <c r="B148" s="51"/>
      <c r="C148" s="52" t="s">
        <v>39</v>
      </c>
      <c r="D148" s="28"/>
      <c r="E148" s="42"/>
      <c r="F148" s="69"/>
      <c r="G148" s="69"/>
      <c r="H148" s="58"/>
    </row>
    <row r="149" spans="1:8" ht="10.5" customHeight="1">
      <c r="A149" s="56"/>
      <c r="B149" s="51"/>
      <c r="C149" s="68"/>
      <c r="D149" s="28"/>
      <c r="E149" s="42"/>
      <c r="F149" s="69"/>
      <c r="G149" s="69"/>
      <c r="H149" s="58"/>
    </row>
    <row r="150" spans="1:8" ht="12.75">
      <c r="A150" s="56"/>
      <c r="B150" s="51">
        <v>3682</v>
      </c>
      <c r="C150" s="68" t="s">
        <v>81</v>
      </c>
      <c r="D150" s="73"/>
      <c r="E150" s="42"/>
      <c r="F150" s="28" t="s">
        <v>333</v>
      </c>
      <c r="G150" s="32">
        <v>486.14</v>
      </c>
      <c r="H150" s="58">
        <f>G150+G151</f>
        <v>486.14</v>
      </c>
    </row>
    <row r="151" spans="1:8" ht="12.75">
      <c r="A151" s="56"/>
      <c r="B151" s="51"/>
      <c r="C151" s="52" t="s">
        <v>3</v>
      </c>
      <c r="D151" s="28"/>
      <c r="E151" s="42"/>
      <c r="F151" s="69"/>
      <c r="G151" s="69"/>
      <c r="H151" s="58"/>
    </row>
    <row r="152" spans="1:8" ht="12.75">
      <c r="A152" s="57"/>
      <c r="B152" s="51"/>
      <c r="C152" s="52"/>
      <c r="D152" s="28"/>
      <c r="E152" s="42"/>
      <c r="F152" s="69"/>
      <c r="G152" s="69"/>
      <c r="H152" s="58"/>
    </row>
    <row r="153" spans="1:8" ht="12.75">
      <c r="A153" s="57"/>
      <c r="B153" s="51">
        <v>3137</v>
      </c>
      <c r="C153" s="68" t="s">
        <v>40</v>
      </c>
      <c r="D153" s="74"/>
      <c r="E153" s="42"/>
      <c r="F153" s="69" t="s">
        <v>334</v>
      </c>
      <c r="G153" s="69">
        <v>675.87</v>
      </c>
      <c r="H153" s="58">
        <f>G153+G154</f>
        <v>675.87</v>
      </c>
    </row>
    <row r="154" spans="1:8" ht="12.75">
      <c r="A154" s="57"/>
      <c r="B154" s="51"/>
      <c r="C154" s="52" t="s">
        <v>3</v>
      </c>
      <c r="D154" s="28"/>
      <c r="E154" s="42"/>
      <c r="F154" s="69"/>
      <c r="G154" s="69"/>
      <c r="H154" s="58"/>
    </row>
    <row r="155" spans="1:8" ht="11.25" customHeight="1">
      <c r="A155" s="57"/>
      <c r="B155" s="51"/>
      <c r="C155" s="68"/>
      <c r="D155" s="28"/>
      <c r="E155" s="42"/>
      <c r="F155" s="69"/>
      <c r="G155" s="69"/>
      <c r="H155" s="58"/>
    </row>
    <row r="156" spans="1:8" ht="12.75">
      <c r="A156" s="57"/>
      <c r="B156" s="51">
        <v>1619</v>
      </c>
      <c r="C156" s="68" t="s">
        <v>82</v>
      </c>
      <c r="D156" s="28"/>
      <c r="E156" s="42"/>
      <c r="F156" s="69" t="s">
        <v>335</v>
      </c>
      <c r="G156" s="69">
        <v>1225.39</v>
      </c>
      <c r="H156" s="58">
        <f>G156+G157</f>
        <v>1844.1100000000001</v>
      </c>
    </row>
    <row r="157" spans="1:8" ht="12.75">
      <c r="A157" s="57"/>
      <c r="B157" s="51"/>
      <c r="C157" s="52" t="s">
        <v>83</v>
      </c>
      <c r="D157" s="28"/>
      <c r="E157" s="42"/>
      <c r="F157" s="69" t="s">
        <v>336</v>
      </c>
      <c r="G157" s="69">
        <v>618.72</v>
      </c>
      <c r="H157" s="58"/>
    </row>
    <row r="158" spans="1:8" ht="12" customHeight="1">
      <c r="A158" s="57"/>
      <c r="B158" s="51"/>
      <c r="C158" s="68"/>
      <c r="D158" s="28"/>
      <c r="E158" s="42"/>
      <c r="F158" s="69"/>
      <c r="G158" s="69"/>
      <c r="H158" s="58"/>
    </row>
    <row r="159" spans="1:8" ht="12.75">
      <c r="A159" s="57"/>
      <c r="B159" s="51">
        <v>1620</v>
      </c>
      <c r="C159" s="68" t="s">
        <v>84</v>
      </c>
      <c r="D159" s="28"/>
      <c r="E159" s="42"/>
      <c r="F159" s="69" t="s">
        <v>337</v>
      </c>
      <c r="G159" s="69">
        <v>821.22</v>
      </c>
      <c r="H159" s="58">
        <f>G159+G160</f>
        <v>821.22</v>
      </c>
    </row>
    <row r="160" spans="1:8" ht="12.75">
      <c r="A160" s="57"/>
      <c r="B160" s="51"/>
      <c r="C160" s="52" t="s">
        <v>3</v>
      </c>
      <c r="D160" s="28"/>
      <c r="E160" s="42"/>
      <c r="F160" s="69"/>
      <c r="G160" s="69"/>
      <c r="H160" s="58"/>
    </row>
    <row r="161" spans="1:8" ht="12.75">
      <c r="A161" s="57"/>
      <c r="B161" s="51"/>
      <c r="C161" s="68"/>
      <c r="D161" s="28"/>
      <c r="E161" s="42"/>
      <c r="F161" s="69"/>
      <c r="G161" s="69"/>
      <c r="H161" s="58"/>
    </row>
    <row r="162" spans="1:8" ht="12.75">
      <c r="A162" s="57"/>
      <c r="B162" s="51">
        <v>1621</v>
      </c>
      <c r="C162" s="68" t="s">
        <v>85</v>
      </c>
      <c r="D162" s="6"/>
      <c r="E162" s="42"/>
      <c r="F162" s="69" t="s">
        <v>338</v>
      </c>
      <c r="G162" s="69">
        <v>675.83</v>
      </c>
      <c r="H162" s="58">
        <f>G162+G163+G164</f>
        <v>2767.1900000000005</v>
      </c>
    </row>
    <row r="163" spans="1:8" ht="12.75">
      <c r="A163" s="57"/>
      <c r="B163" s="51"/>
      <c r="C163" s="52" t="s">
        <v>3</v>
      </c>
      <c r="D163" s="28"/>
      <c r="E163" s="42"/>
      <c r="F163" s="69" t="s">
        <v>339</v>
      </c>
      <c r="G163" s="69">
        <v>1218.64</v>
      </c>
      <c r="H163" s="58"/>
    </row>
    <row r="164" spans="1:8" ht="12.75">
      <c r="A164" s="57"/>
      <c r="B164" s="51"/>
      <c r="C164" s="68"/>
      <c r="D164" s="28"/>
      <c r="E164" s="42"/>
      <c r="F164" s="69" t="s">
        <v>340</v>
      </c>
      <c r="G164" s="69">
        <v>872.72</v>
      </c>
      <c r="H164" s="58"/>
    </row>
    <row r="165" spans="1:8" ht="10.5" customHeight="1">
      <c r="A165" s="57"/>
      <c r="B165" s="51"/>
      <c r="C165" s="68"/>
      <c r="D165" s="28"/>
      <c r="E165" s="42"/>
      <c r="F165" s="69"/>
      <c r="G165" s="69"/>
      <c r="H165" s="58"/>
    </row>
    <row r="166" spans="1:8" ht="12.75">
      <c r="A166" s="57"/>
      <c r="B166" s="51">
        <v>1746</v>
      </c>
      <c r="C166" s="68" t="s">
        <v>41</v>
      </c>
      <c r="D166" s="28"/>
      <c r="E166" s="42"/>
      <c r="F166" s="69" t="s">
        <v>341</v>
      </c>
      <c r="G166" s="69">
        <v>232.01</v>
      </c>
      <c r="H166" s="58">
        <f>G166+G167</f>
        <v>232.01</v>
      </c>
    </row>
    <row r="167" spans="1:8" ht="12.75">
      <c r="A167" s="57"/>
      <c r="B167" s="51"/>
      <c r="C167" s="52" t="s">
        <v>86</v>
      </c>
      <c r="D167" s="6"/>
      <c r="E167" s="42"/>
      <c r="F167" s="69"/>
      <c r="G167" s="69"/>
      <c r="H167" s="58"/>
    </row>
    <row r="168" spans="1:8" ht="12.75">
      <c r="A168" s="57"/>
      <c r="B168" s="51"/>
      <c r="C168" s="52"/>
      <c r="D168" s="28"/>
      <c r="E168" s="42"/>
      <c r="F168" s="69"/>
      <c r="G168" s="69"/>
      <c r="H168" s="58"/>
    </row>
    <row r="169" spans="1:8" ht="12.75">
      <c r="A169" s="57"/>
      <c r="B169" s="51"/>
      <c r="C169" s="52"/>
      <c r="D169" s="28"/>
      <c r="E169" s="42"/>
      <c r="F169" s="69"/>
      <c r="G169" s="69"/>
      <c r="H169" s="58"/>
    </row>
    <row r="170" spans="1:8" ht="12.75">
      <c r="A170" s="57"/>
      <c r="B170" s="51">
        <v>2080</v>
      </c>
      <c r="C170" s="68" t="s">
        <v>87</v>
      </c>
      <c r="D170" s="28"/>
      <c r="E170" s="42"/>
      <c r="F170" s="69" t="s">
        <v>342</v>
      </c>
      <c r="G170" s="69">
        <v>1358.09</v>
      </c>
      <c r="H170" s="58">
        <f>G170+G171</f>
        <v>1358.09</v>
      </c>
    </row>
    <row r="171" spans="1:8" ht="12.75">
      <c r="A171" s="57"/>
      <c r="B171" s="51"/>
      <c r="C171" s="52" t="s">
        <v>88</v>
      </c>
      <c r="D171" s="6"/>
      <c r="E171" s="42"/>
      <c r="F171" s="69"/>
      <c r="G171" s="69"/>
      <c r="H171" s="58"/>
    </row>
    <row r="172" spans="1:8" ht="12.75">
      <c r="A172" s="57"/>
      <c r="B172" s="51"/>
      <c r="C172" s="52"/>
      <c r="D172" s="28"/>
      <c r="E172" s="42"/>
      <c r="F172" s="69"/>
      <c r="G172" s="69"/>
      <c r="H172" s="58"/>
    </row>
    <row r="173" spans="1:8" ht="12.75">
      <c r="A173" s="57"/>
      <c r="B173" s="50">
        <v>2213</v>
      </c>
      <c r="C173" s="75" t="s">
        <v>89</v>
      </c>
      <c r="D173" s="28"/>
      <c r="E173" s="42"/>
      <c r="F173" s="69" t="s">
        <v>343</v>
      </c>
      <c r="G173" s="69">
        <v>1845</v>
      </c>
      <c r="H173" s="58">
        <f>G173+G174+G175</f>
        <v>1845</v>
      </c>
    </row>
    <row r="174" spans="1:8" ht="12.75">
      <c r="A174" s="57"/>
      <c r="B174" s="50"/>
      <c r="C174" s="75" t="s">
        <v>90</v>
      </c>
      <c r="D174" s="6"/>
      <c r="E174" s="42"/>
      <c r="F174" s="69"/>
      <c r="G174" s="69"/>
      <c r="H174" s="58"/>
    </row>
    <row r="175" spans="1:8" ht="12.75">
      <c r="A175" s="57"/>
      <c r="B175" s="50"/>
      <c r="C175" s="75"/>
      <c r="D175" s="28"/>
      <c r="E175" s="42"/>
      <c r="F175" s="69"/>
      <c r="G175" s="69"/>
      <c r="H175" s="58"/>
    </row>
    <row r="176" spans="1:8" ht="12.75">
      <c r="A176" s="57"/>
      <c r="B176" s="78">
        <v>3122</v>
      </c>
      <c r="C176" s="77" t="s">
        <v>91</v>
      </c>
      <c r="D176" s="28"/>
      <c r="E176" s="42"/>
      <c r="F176" s="69" t="s">
        <v>344</v>
      </c>
      <c r="G176" s="69">
        <v>1294.33</v>
      </c>
      <c r="H176" s="58">
        <f>G176+G177+G178</f>
        <v>1294.33</v>
      </c>
    </row>
    <row r="177" spans="1:8" ht="12.75">
      <c r="A177" s="57"/>
      <c r="B177" s="78"/>
      <c r="C177" s="77" t="s">
        <v>92</v>
      </c>
      <c r="D177" s="6"/>
      <c r="E177" s="42"/>
      <c r="F177" s="69"/>
      <c r="G177" s="69"/>
      <c r="H177" s="58" t="s">
        <v>0</v>
      </c>
    </row>
    <row r="178" spans="1:8" ht="12.75">
      <c r="A178" s="57"/>
      <c r="B178" s="76"/>
      <c r="C178" s="79"/>
      <c r="D178" s="28"/>
      <c r="E178" s="42"/>
      <c r="F178" s="69"/>
      <c r="G178" s="69"/>
      <c r="H178" s="58"/>
    </row>
    <row r="179" spans="1:8" ht="12.75">
      <c r="A179" s="57"/>
      <c r="B179" s="80">
        <v>1718</v>
      </c>
      <c r="C179" s="75" t="s">
        <v>93</v>
      </c>
      <c r="D179" s="28"/>
      <c r="E179" s="42"/>
      <c r="F179" s="69" t="s">
        <v>345</v>
      </c>
      <c r="G179" s="69">
        <v>434.24</v>
      </c>
      <c r="H179" s="58">
        <f>G179+G180</f>
        <v>434.24</v>
      </c>
    </row>
    <row r="180" spans="1:8" ht="12.75">
      <c r="A180" s="57"/>
      <c r="B180" s="60"/>
      <c r="C180" s="79" t="s">
        <v>94</v>
      </c>
      <c r="D180" s="28"/>
      <c r="E180" s="31"/>
      <c r="F180" s="69"/>
      <c r="G180" s="69"/>
      <c r="H180" s="58"/>
    </row>
    <row r="181" spans="1:8" ht="12.75">
      <c r="A181" s="57"/>
      <c r="B181" s="51"/>
      <c r="C181" s="75"/>
      <c r="D181" s="28"/>
      <c r="E181" s="42"/>
      <c r="F181" s="69"/>
      <c r="G181" s="69"/>
      <c r="H181" s="58"/>
    </row>
    <row r="182" spans="1:8" ht="12.75">
      <c r="A182" s="57"/>
      <c r="B182" s="80">
        <v>2191</v>
      </c>
      <c r="C182" s="75" t="s">
        <v>95</v>
      </c>
      <c r="D182" s="28"/>
      <c r="E182" s="42"/>
      <c r="F182" s="69" t="s">
        <v>346</v>
      </c>
      <c r="G182" s="69">
        <v>936.92</v>
      </c>
      <c r="H182" s="58">
        <f>G182+G183</f>
        <v>936.92</v>
      </c>
    </row>
    <row r="183" spans="1:8" ht="12.75">
      <c r="A183" s="57"/>
      <c r="B183" s="80"/>
      <c r="C183" s="75" t="s">
        <v>42</v>
      </c>
      <c r="D183" s="28"/>
      <c r="E183" s="42"/>
      <c r="F183" s="69"/>
      <c r="G183" s="69"/>
      <c r="H183" s="58"/>
    </row>
    <row r="184" spans="1:8" ht="12.75">
      <c r="A184" s="57"/>
      <c r="B184" s="80"/>
      <c r="C184" s="75"/>
      <c r="D184" s="28"/>
      <c r="E184" s="42"/>
      <c r="F184" s="69"/>
      <c r="G184" s="69"/>
      <c r="H184" s="58"/>
    </row>
    <row r="185" spans="1:8" ht="12.75">
      <c r="A185" s="57"/>
      <c r="B185" s="80">
        <v>2486</v>
      </c>
      <c r="C185" s="75" t="s">
        <v>43</v>
      </c>
      <c r="D185" s="28"/>
      <c r="E185" s="42"/>
      <c r="F185" s="69" t="s">
        <v>347</v>
      </c>
      <c r="G185" s="69">
        <v>1416.98</v>
      </c>
      <c r="H185" s="58">
        <f>G185</f>
        <v>1416.98</v>
      </c>
    </row>
    <row r="186" spans="1:8" ht="12.75">
      <c r="A186" s="57"/>
      <c r="B186" s="80"/>
      <c r="C186" s="75" t="s">
        <v>96</v>
      </c>
      <c r="D186" s="28"/>
      <c r="E186" s="42"/>
      <c r="F186" s="69"/>
      <c r="G186" s="69"/>
      <c r="H186" s="58"/>
    </row>
    <row r="187" spans="1:8" ht="12.75">
      <c r="A187" s="57"/>
      <c r="B187" s="80"/>
      <c r="C187" s="75"/>
      <c r="D187" s="28"/>
      <c r="E187" s="42"/>
      <c r="F187" s="69"/>
      <c r="G187" s="69"/>
      <c r="H187" s="58"/>
    </row>
    <row r="188" spans="1:8" ht="12.75">
      <c r="A188" s="57"/>
      <c r="B188" s="80">
        <v>3533</v>
      </c>
      <c r="C188" s="75" t="s">
        <v>44</v>
      </c>
      <c r="D188" s="50"/>
      <c r="E188" s="42"/>
      <c r="F188" s="69" t="s">
        <v>348</v>
      </c>
      <c r="G188" s="69">
        <v>298.71</v>
      </c>
      <c r="H188" s="58">
        <f>G188</f>
        <v>298.71</v>
      </c>
    </row>
    <row r="189" spans="1:8" ht="12.75">
      <c r="A189" s="57"/>
      <c r="B189" s="80"/>
      <c r="C189" s="75" t="s">
        <v>97</v>
      </c>
      <c r="D189" s="50"/>
      <c r="E189" s="42"/>
      <c r="F189" s="69"/>
      <c r="G189" s="69"/>
      <c r="H189" s="58"/>
    </row>
    <row r="190" spans="1:8" ht="12.75">
      <c r="A190" s="57"/>
      <c r="B190" s="80"/>
      <c r="C190" s="75"/>
      <c r="D190" s="50"/>
      <c r="E190" s="42"/>
      <c r="F190" s="69"/>
      <c r="G190" s="69"/>
      <c r="H190" s="58"/>
    </row>
    <row r="191" spans="1:8" ht="12.75">
      <c r="A191" s="57"/>
      <c r="B191" s="80">
        <v>3535</v>
      </c>
      <c r="C191" s="75" t="s">
        <v>98</v>
      </c>
      <c r="D191" s="41"/>
      <c r="E191" s="42"/>
      <c r="F191" s="69" t="s">
        <v>349</v>
      </c>
      <c r="G191" s="69">
        <v>87.16</v>
      </c>
      <c r="H191" s="58">
        <f>G191</f>
        <v>87.16</v>
      </c>
    </row>
    <row r="192" spans="1:8" ht="12.75">
      <c r="A192" s="57"/>
      <c r="B192" s="80"/>
      <c r="C192" s="75" t="s">
        <v>99</v>
      </c>
      <c r="D192" s="41"/>
      <c r="E192" s="42"/>
      <c r="F192" s="69"/>
      <c r="G192" s="69"/>
      <c r="H192" s="58"/>
    </row>
    <row r="193" spans="1:8" ht="12.75">
      <c r="A193" s="57"/>
      <c r="B193" s="80"/>
      <c r="C193" s="75"/>
      <c r="D193" s="50"/>
      <c r="E193" s="50"/>
      <c r="F193" s="69"/>
      <c r="G193" s="69"/>
      <c r="H193" s="58"/>
    </row>
    <row r="194" spans="1:8" ht="12.75">
      <c r="A194" s="57"/>
      <c r="B194" s="80">
        <v>3537</v>
      </c>
      <c r="C194" s="75" t="s">
        <v>45</v>
      </c>
      <c r="D194" s="50"/>
      <c r="E194" s="50"/>
      <c r="F194" s="69" t="s">
        <v>350</v>
      </c>
      <c r="G194" s="69">
        <v>2599.82</v>
      </c>
      <c r="H194" s="58">
        <f>G194</f>
        <v>2599.82</v>
      </c>
    </row>
    <row r="195" spans="1:8" ht="12.75">
      <c r="A195" s="57"/>
      <c r="B195" s="80"/>
      <c r="C195" s="75" t="s">
        <v>100</v>
      </c>
      <c r="D195" s="28"/>
      <c r="E195" s="42"/>
      <c r="F195" s="69"/>
      <c r="G195" s="69"/>
      <c r="H195" s="58"/>
    </row>
    <row r="196" spans="1:8" ht="12.75">
      <c r="A196" s="57"/>
      <c r="B196" s="80"/>
      <c r="C196" s="75"/>
      <c r="D196" s="28"/>
      <c r="E196" s="42"/>
      <c r="F196" s="69"/>
      <c r="G196" s="69"/>
      <c r="H196" s="58"/>
    </row>
    <row r="197" spans="1:8" ht="12.75">
      <c r="A197" s="57"/>
      <c r="B197" s="80">
        <v>3539</v>
      </c>
      <c r="C197" s="75" t="s">
        <v>101</v>
      </c>
      <c r="D197" s="28"/>
      <c r="E197" s="42"/>
      <c r="F197" s="69" t="s">
        <v>351</v>
      </c>
      <c r="G197" s="69">
        <v>171.11</v>
      </c>
      <c r="H197" s="58">
        <f>G197</f>
        <v>171.11</v>
      </c>
    </row>
    <row r="198" spans="1:8" ht="12.75">
      <c r="A198" s="57"/>
      <c r="B198" s="80"/>
      <c r="C198" s="75" t="s">
        <v>102</v>
      </c>
      <c r="D198" s="28"/>
      <c r="E198" s="42"/>
      <c r="F198" s="69"/>
      <c r="G198" s="69"/>
      <c r="H198" s="58"/>
    </row>
    <row r="199" spans="1:8" ht="13.5" thickBot="1">
      <c r="A199" s="57"/>
      <c r="B199" s="51"/>
      <c r="C199" s="75"/>
      <c r="D199" s="28"/>
      <c r="E199" s="42"/>
      <c r="F199" s="69"/>
      <c r="G199" s="69"/>
      <c r="H199" s="58"/>
    </row>
    <row r="200" spans="1:8" ht="13.5" thickBot="1">
      <c r="A200" s="81"/>
      <c r="B200" s="82"/>
      <c r="C200" s="83" t="s">
        <v>46</v>
      </c>
      <c r="D200" s="84"/>
      <c r="E200" s="85"/>
      <c r="F200" s="86"/>
      <c r="G200" s="87">
        <f>SUM(G11:G199)</f>
        <v>101320</v>
      </c>
      <c r="H200" s="88">
        <f>SUM(H11:H199)</f>
        <v>101320</v>
      </c>
    </row>
    <row r="201" spans="5:8" ht="12.75">
      <c r="E201" s="6"/>
      <c r="F201" s="7"/>
      <c r="G201" s="7"/>
      <c r="H201" s="89"/>
    </row>
    <row r="202" spans="4:8" ht="15.75">
      <c r="D202" s="182"/>
      <c r="E202" s="6"/>
      <c r="F202" s="7"/>
      <c r="G202" s="7" t="s">
        <v>103</v>
      </c>
      <c r="H202" s="89"/>
    </row>
    <row r="203" spans="5:8" ht="12.75">
      <c r="E203" s="7"/>
      <c r="F203" s="7"/>
      <c r="G203" s="7" t="s">
        <v>104</v>
      </c>
      <c r="H203" s="38"/>
    </row>
    <row r="204" spans="4:7" ht="12.75">
      <c r="D204" s="6"/>
      <c r="E204" s="7"/>
      <c r="F204" s="38"/>
      <c r="G204" s="7"/>
    </row>
    <row r="205" spans="4:9" ht="16.5" customHeight="1">
      <c r="D205" s="6"/>
      <c r="E205" s="90"/>
      <c r="F205" s="38"/>
      <c r="H205" s="38"/>
      <c r="I205" s="38"/>
    </row>
    <row r="206" spans="4:8" ht="12.75">
      <c r="D206" s="6"/>
      <c r="F206" s="3"/>
      <c r="H206" s="38"/>
    </row>
    <row r="207" spans="7:8" ht="12.75">
      <c r="G207" s="11"/>
      <c r="H207" s="38"/>
    </row>
    <row r="208" spans="7:8" ht="12.75">
      <c r="G208" s="6"/>
      <c r="H208" s="99"/>
    </row>
    <row r="210" spans="5:8" ht="12.75">
      <c r="E210" s="100"/>
      <c r="H210" s="38"/>
    </row>
    <row r="211" ht="12.75">
      <c r="H211" s="38"/>
    </row>
    <row r="213" ht="12.75">
      <c r="E213" s="3"/>
    </row>
    <row r="214" ht="12.75">
      <c r="E21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1"/>
  <sheetViews>
    <sheetView workbookViewId="0" topLeftCell="A172">
      <selection activeCell="D200" sqref="D200:D202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7.57421875" style="5" customWidth="1"/>
    <col min="4" max="24" width="18.140625" style="5" customWidth="1"/>
    <col min="25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212</v>
      </c>
      <c r="E6" s="11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160</v>
      </c>
      <c r="C8" s="3"/>
      <c r="E8" s="6"/>
      <c r="F8" s="7"/>
      <c r="G8" s="7" t="s">
        <v>161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40" t="s">
        <v>52</v>
      </c>
      <c r="B10" s="141" t="s">
        <v>162</v>
      </c>
      <c r="C10" s="13" t="s">
        <v>1</v>
      </c>
      <c r="D10" s="15" t="s">
        <v>54</v>
      </c>
      <c r="E10" s="16" t="s">
        <v>55</v>
      </c>
      <c r="F10" s="17" t="s">
        <v>56</v>
      </c>
      <c r="G10" s="142" t="s">
        <v>57</v>
      </c>
      <c r="H10" s="19" t="s">
        <v>58</v>
      </c>
    </row>
    <row r="11" spans="1:8" ht="12.75">
      <c r="A11" s="56"/>
      <c r="B11" s="143">
        <v>1503</v>
      </c>
      <c r="C11" s="22" t="s">
        <v>2</v>
      </c>
      <c r="D11" s="23"/>
      <c r="E11" s="24"/>
      <c r="F11" s="25" t="s">
        <v>163</v>
      </c>
      <c r="G11" s="26">
        <v>2441.19</v>
      </c>
      <c r="H11" s="27">
        <f>G11+G12+G13+G14+G15</f>
        <v>5292.8099999999995</v>
      </c>
    </row>
    <row r="12" spans="1:8" ht="12.75">
      <c r="A12" s="56"/>
      <c r="B12" s="120"/>
      <c r="C12" s="30" t="s">
        <v>3</v>
      </c>
      <c r="D12" s="23"/>
      <c r="E12" s="31"/>
      <c r="F12" s="32" t="s">
        <v>213</v>
      </c>
      <c r="G12" s="33">
        <v>972.3</v>
      </c>
      <c r="H12" s="34"/>
    </row>
    <row r="13" spans="1:8" ht="12.75">
      <c r="A13" s="56"/>
      <c r="B13" s="120"/>
      <c r="C13" s="30"/>
      <c r="D13" s="23"/>
      <c r="E13" s="31"/>
      <c r="F13" s="32" t="s">
        <v>214</v>
      </c>
      <c r="G13" s="33">
        <v>879.78</v>
      </c>
      <c r="H13" s="34"/>
    </row>
    <row r="14" spans="1:8" ht="12.75">
      <c r="A14" s="56"/>
      <c r="B14" s="120"/>
      <c r="C14" s="30"/>
      <c r="D14" s="23"/>
      <c r="E14" s="31"/>
      <c r="F14" s="32" t="s">
        <v>215</v>
      </c>
      <c r="G14" s="33">
        <v>328.51</v>
      </c>
      <c r="H14" s="34"/>
    </row>
    <row r="15" spans="1:8" ht="12.75">
      <c r="A15" s="56"/>
      <c r="B15" s="120"/>
      <c r="C15" s="30"/>
      <c r="D15" s="23"/>
      <c r="E15" s="31"/>
      <c r="F15" s="32" t="s">
        <v>216</v>
      </c>
      <c r="G15" s="33">
        <v>671.03</v>
      </c>
      <c r="H15" s="34"/>
    </row>
    <row r="16" spans="1:8" ht="12.75">
      <c r="A16" s="56"/>
      <c r="B16" s="120"/>
      <c r="C16" s="30"/>
      <c r="D16" s="23"/>
      <c r="E16" s="31"/>
      <c r="F16" s="32"/>
      <c r="G16" s="33"/>
      <c r="H16" s="34"/>
    </row>
    <row r="17" spans="1:8" ht="12.75">
      <c r="A17" s="56"/>
      <c r="B17" s="120">
        <v>1505</v>
      </c>
      <c r="C17" s="35" t="s">
        <v>59</v>
      </c>
      <c r="D17" s="23"/>
      <c r="E17" s="31"/>
      <c r="F17" s="32" t="s">
        <v>217</v>
      </c>
      <c r="G17" s="33">
        <v>1851.91</v>
      </c>
      <c r="H17" s="34">
        <f>G17+G18</f>
        <v>1851.91</v>
      </c>
    </row>
    <row r="18" spans="1:8" ht="12.75">
      <c r="A18" s="56"/>
      <c r="B18" s="120"/>
      <c r="C18" s="30" t="s">
        <v>4</v>
      </c>
      <c r="D18" s="23"/>
      <c r="E18" s="31"/>
      <c r="F18" s="32"/>
      <c r="G18" s="33"/>
      <c r="H18" s="34"/>
    </row>
    <row r="19" spans="1:8" ht="12.75">
      <c r="A19" s="56"/>
      <c r="B19" s="120"/>
      <c r="C19" s="30"/>
      <c r="D19" s="23"/>
      <c r="E19" s="31"/>
      <c r="F19" s="32"/>
      <c r="G19" s="33"/>
      <c r="H19" s="34"/>
    </row>
    <row r="20" spans="1:8" ht="12.75">
      <c r="A20" s="56"/>
      <c r="B20" s="120">
        <v>1506</v>
      </c>
      <c r="C20" s="35" t="s">
        <v>5</v>
      </c>
      <c r="D20" s="23"/>
      <c r="E20" s="31"/>
      <c r="F20" s="32" t="s">
        <v>218</v>
      </c>
      <c r="G20" s="33">
        <v>1495.53</v>
      </c>
      <c r="H20" s="34">
        <f>G20+G21</f>
        <v>1495.53</v>
      </c>
    </row>
    <row r="21" spans="1:8" ht="12.75">
      <c r="A21" s="56"/>
      <c r="B21" s="120"/>
      <c r="C21" s="30" t="s">
        <v>6</v>
      </c>
      <c r="D21" s="23"/>
      <c r="E21" s="31"/>
      <c r="F21" s="32"/>
      <c r="G21" s="33"/>
      <c r="H21" s="34"/>
    </row>
    <row r="22" spans="1:8" ht="12.75">
      <c r="A22" s="56"/>
      <c r="B22" s="120"/>
      <c r="C22" s="30"/>
      <c r="D22" s="23"/>
      <c r="E22" s="31"/>
      <c r="F22" s="32"/>
      <c r="G22" s="33"/>
      <c r="H22" s="34"/>
    </row>
    <row r="23" spans="1:8" ht="12.75">
      <c r="A23" s="56"/>
      <c r="B23" s="120">
        <v>1507</v>
      </c>
      <c r="C23" s="35" t="s">
        <v>60</v>
      </c>
      <c r="D23" s="23"/>
      <c r="E23" s="31"/>
      <c r="F23" s="32" t="s">
        <v>219</v>
      </c>
      <c r="G23" s="33">
        <v>2682.12</v>
      </c>
      <c r="H23" s="34">
        <f>G23+G24+G25</f>
        <v>3587.6499999999996</v>
      </c>
    </row>
    <row r="24" spans="1:8" ht="12.75">
      <c r="A24" s="56"/>
      <c r="B24" s="120"/>
      <c r="C24" s="30" t="s">
        <v>7</v>
      </c>
      <c r="D24" s="23"/>
      <c r="E24" s="31"/>
      <c r="F24" s="32" t="s">
        <v>220</v>
      </c>
      <c r="G24" s="33">
        <v>548.43</v>
      </c>
      <c r="H24" s="34"/>
    </row>
    <row r="25" spans="1:8" ht="12.75">
      <c r="A25" s="56"/>
      <c r="B25" s="120"/>
      <c r="C25" s="30"/>
      <c r="D25" s="23"/>
      <c r="E25" s="31"/>
      <c r="F25" s="32" t="s">
        <v>221</v>
      </c>
      <c r="G25" s="33">
        <v>357.1</v>
      </c>
      <c r="H25" s="34"/>
    </row>
    <row r="26" spans="1:8" ht="12.75">
      <c r="A26" s="56"/>
      <c r="B26" s="120"/>
      <c r="C26" s="30"/>
      <c r="D26" s="23"/>
      <c r="E26" s="31"/>
      <c r="F26" s="32"/>
      <c r="G26" s="33"/>
      <c r="H26" s="34"/>
    </row>
    <row r="27" spans="1:8" ht="12.75">
      <c r="A27" s="56"/>
      <c r="B27" s="120">
        <v>1508</v>
      </c>
      <c r="C27" s="35" t="s">
        <v>8</v>
      </c>
      <c r="D27" s="23"/>
      <c r="E27" s="31"/>
      <c r="F27" s="32" t="s">
        <v>191</v>
      </c>
      <c r="G27" s="33">
        <v>5415.93</v>
      </c>
      <c r="H27" s="34">
        <f>G27+G28+G29</f>
        <v>5415.93</v>
      </c>
    </row>
    <row r="28" spans="1:8" ht="12.75">
      <c r="A28" s="56"/>
      <c r="B28" s="120"/>
      <c r="C28" s="30" t="s">
        <v>9</v>
      </c>
      <c r="D28" s="23"/>
      <c r="E28" s="31"/>
      <c r="F28" s="32"/>
      <c r="G28" s="33"/>
      <c r="H28" s="34"/>
    </row>
    <row r="29" spans="1:8" ht="12.75">
      <c r="A29" s="56"/>
      <c r="B29" s="120"/>
      <c r="C29" s="30"/>
      <c r="D29" s="23"/>
      <c r="E29" s="31"/>
      <c r="F29" s="32"/>
      <c r="G29" s="33"/>
      <c r="H29" s="34"/>
    </row>
    <row r="30" spans="1:8" ht="12.75">
      <c r="A30" s="56"/>
      <c r="B30" s="120">
        <v>1509</v>
      </c>
      <c r="C30" s="35" t="s">
        <v>10</v>
      </c>
      <c r="D30" s="23"/>
      <c r="E30" s="31"/>
      <c r="F30" s="32" t="s">
        <v>164</v>
      </c>
      <c r="G30" s="33">
        <v>5656.89</v>
      </c>
      <c r="H30" s="34">
        <f>G30+G31+G32</f>
        <v>9189.19</v>
      </c>
    </row>
    <row r="31" spans="1:8" ht="12.75">
      <c r="A31" s="56"/>
      <c r="B31" s="120"/>
      <c r="C31" s="30" t="s">
        <v>11</v>
      </c>
      <c r="D31" s="23"/>
      <c r="E31" s="31"/>
      <c r="F31" s="32" t="s">
        <v>222</v>
      </c>
      <c r="G31" s="33">
        <v>2319.01</v>
      </c>
      <c r="H31" s="34"/>
    </row>
    <row r="32" spans="1:8" ht="12.75">
      <c r="A32" s="56"/>
      <c r="B32" s="120"/>
      <c r="C32" s="30"/>
      <c r="D32" s="23"/>
      <c r="E32" s="31"/>
      <c r="F32" s="32" t="s">
        <v>223</v>
      </c>
      <c r="G32" s="33">
        <v>1213.29</v>
      </c>
      <c r="H32" s="34"/>
    </row>
    <row r="33" spans="1:8" ht="12.75">
      <c r="A33" s="56"/>
      <c r="B33" s="120"/>
      <c r="C33" s="30"/>
      <c r="D33" s="23"/>
      <c r="E33" s="31"/>
      <c r="F33" s="32"/>
      <c r="G33" s="33"/>
      <c r="H33" s="34"/>
    </row>
    <row r="34" spans="1:8" ht="12.75">
      <c r="A34" s="56"/>
      <c r="B34" s="120">
        <v>1510</v>
      </c>
      <c r="C34" s="35" t="s">
        <v>12</v>
      </c>
      <c r="D34" s="6"/>
      <c r="E34" s="31"/>
      <c r="F34" s="32" t="s">
        <v>165</v>
      </c>
      <c r="G34" s="33">
        <v>14777.43</v>
      </c>
      <c r="H34" s="34">
        <f>G34+G35</f>
        <v>14777.43</v>
      </c>
    </row>
    <row r="35" spans="1:8" ht="12.75">
      <c r="A35" s="56"/>
      <c r="B35" s="120"/>
      <c r="C35" s="30" t="s">
        <v>13</v>
      </c>
      <c r="D35" s="23"/>
      <c r="E35" s="31"/>
      <c r="F35" s="32"/>
      <c r="G35" s="33"/>
      <c r="H35" s="34"/>
    </row>
    <row r="36" spans="1:8" ht="12.75">
      <c r="A36" s="56"/>
      <c r="B36" s="120"/>
      <c r="C36" s="30"/>
      <c r="D36" s="23"/>
      <c r="E36" s="31"/>
      <c r="F36" s="32"/>
      <c r="G36" s="33"/>
      <c r="H36" s="34"/>
    </row>
    <row r="37" spans="1:8" ht="12.75">
      <c r="A37" s="56"/>
      <c r="B37" s="120">
        <v>1511</v>
      </c>
      <c r="C37" s="35" t="s">
        <v>14</v>
      </c>
      <c r="D37" s="23"/>
      <c r="E37" s="31"/>
      <c r="F37" s="28" t="s">
        <v>192</v>
      </c>
      <c r="G37" s="32">
        <v>2984.29</v>
      </c>
      <c r="H37" s="34">
        <f>G37+G38</f>
        <v>2984.29</v>
      </c>
    </row>
    <row r="38" spans="1:8" ht="12.75">
      <c r="A38" s="56"/>
      <c r="B38" s="120"/>
      <c r="C38" s="30" t="s">
        <v>3</v>
      </c>
      <c r="D38" s="23"/>
      <c r="E38" s="31"/>
      <c r="F38" s="28"/>
      <c r="G38" s="32"/>
      <c r="H38" s="34"/>
    </row>
    <row r="39" spans="1:8" ht="12.75">
      <c r="A39" s="56"/>
      <c r="B39" s="120"/>
      <c r="C39" s="30"/>
      <c r="D39" s="23"/>
      <c r="E39" s="31"/>
      <c r="F39" s="28"/>
      <c r="G39" s="32"/>
      <c r="H39" s="34"/>
    </row>
    <row r="40" spans="1:8" ht="12.75">
      <c r="A40" s="56"/>
      <c r="B40" s="120">
        <v>1512</v>
      </c>
      <c r="C40" s="35" t="s">
        <v>61</v>
      </c>
      <c r="D40" s="23"/>
      <c r="E40" s="31"/>
      <c r="F40" s="32" t="s">
        <v>224</v>
      </c>
      <c r="G40" s="33">
        <v>2452.92</v>
      </c>
      <c r="H40" s="34">
        <f>G40+G41</f>
        <v>2452.92</v>
      </c>
    </row>
    <row r="41" spans="1:8" ht="12.75">
      <c r="A41" s="56"/>
      <c r="B41" s="120"/>
      <c r="C41" s="30" t="s">
        <v>3</v>
      </c>
      <c r="D41" s="23"/>
      <c r="E41" s="31"/>
      <c r="F41" s="32"/>
      <c r="G41" s="33"/>
      <c r="H41" s="34"/>
    </row>
    <row r="42" spans="1:8" ht="12.75">
      <c r="A42" s="56"/>
      <c r="B42" s="120"/>
      <c r="C42" s="30"/>
      <c r="D42" s="23"/>
      <c r="E42" s="31"/>
      <c r="F42" s="32"/>
      <c r="G42" s="33"/>
      <c r="H42" s="34"/>
    </row>
    <row r="43" spans="1:8" ht="12.75">
      <c r="A43" s="56"/>
      <c r="B43" s="120">
        <v>1514</v>
      </c>
      <c r="C43" s="35" t="s">
        <v>62</v>
      </c>
      <c r="D43" s="23"/>
      <c r="E43" s="31"/>
      <c r="F43" s="32" t="s">
        <v>192</v>
      </c>
      <c r="G43" s="33">
        <v>3533.55</v>
      </c>
      <c r="H43" s="34">
        <f>G43+G44</f>
        <v>3533.55</v>
      </c>
    </row>
    <row r="44" spans="1:8" ht="12.75">
      <c r="A44" s="56"/>
      <c r="B44" s="120"/>
      <c r="C44" s="30" t="s">
        <v>3</v>
      </c>
      <c r="D44" s="23"/>
      <c r="E44" s="31"/>
      <c r="F44" s="32"/>
      <c r="G44" s="33"/>
      <c r="H44" s="34"/>
    </row>
    <row r="45" spans="1:8" ht="12.75">
      <c r="A45" s="56"/>
      <c r="B45" s="120"/>
      <c r="C45" s="30"/>
      <c r="D45" s="23"/>
      <c r="E45" s="31"/>
      <c r="G45" s="39"/>
      <c r="H45" s="34"/>
    </row>
    <row r="46" spans="1:8" ht="12.75">
      <c r="A46" s="56"/>
      <c r="B46" s="120">
        <v>1516</v>
      </c>
      <c r="C46" s="35" t="s">
        <v>63</v>
      </c>
      <c r="D46" s="23"/>
      <c r="E46" s="31"/>
      <c r="F46" s="32" t="s">
        <v>193</v>
      </c>
      <c r="G46" s="33">
        <v>3552.07</v>
      </c>
      <c r="H46" s="34">
        <f>G46+G47+G48</f>
        <v>4712.9400000000005</v>
      </c>
    </row>
    <row r="47" spans="1:8" ht="12.75">
      <c r="A47" s="56"/>
      <c r="B47" s="120"/>
      <c r="C47" s="30" t="s">
        <v>3</v>
      </c>
      <c r="D47" s="23"/>
      <c r="E47" s="31"/>
      <c r="F47" s="32" t="s">
        <v>225</v>
      </c>
      <c r="G47" s="33">
        <v>1160.87</v>
      </c>
      <c r="H47" s="34"/>
    </row>
    <row r="48" spans="1:8" ht="12.75">
      <c r="A48" s="56"/>
      <c r="B48" s="120"/>
      <c r="C48" s="30"/>
      <c r="D48" s="23"/>
      <c r="E48" s="31"/>
      <c r="F48" s="32"/>
      <c r="G48" s="33"/>
      <c r="H48" s="34"/>
    </row>
    <row r="49" spans="1:8" ht="12.75">
      <c r="A49" s="56"/>
      <c r="B49" s="120">
        <v>1517</v>
      </c>
      <c r="C49" s="35" t="s">
        <v>15</v>
      </c>
      <c r="D49" s="23"/>
      <c r="E49" s="31"/>
      <c r="F49" s="32" t="s">
        <v>226</v>
      </c>
      <c r="G49" s="33">
        <v>1723.05</v>
      </c>
      <c r="H49" s="34">
        <f>G49+G50</f>
        <v>2519.46</v>
      </c>
    </row>
    <row r="50" spans="1:8" ht="12.75">
      <c r="A50" s="56"/>
      <c r="B50" s="120"/>
      <c r="C50" s="30" t="s">
        <v>13</v>
      </c>
      <c r="D50" s="23"/>
      <c r="E50" s="31"/>
      <c r="F50" s="32" t="s">
        <v>227</v>
      </c>
      <c r="G50" s="33">
        <v>796.41</v>
      </c>
      <c r="H50" s="34"/>
    </row>
    <row r="51" spans="1:8" ht="12.75">
      <c r="A51" s="56"/>
      <c r="B51" s="120"/>
      <c r="C51" s="30"/>
      <c r="D51" s="23"/>
      <c r="E51" s="31"/>
      <c r="F51" s="32"/>
      <c r="G51" s="33"/>
      <c r="H51" s="34"/>
    </row>
    <row r="52" spans="1:8" ht="12.75">
      <c r="A52" s="56"/>
      <c r="B52" s="120">
        <v>1518</v>
      </c>
      <c r="C52" s="35" t="s">
        <v>16</v>
      </c>
      <c r="D52" s="23"/>
      <c r="E52" s="31"/>
      <c r="F52" s="32" t="s">
        <v>228</v>
      </c>
      <c r="G52" s="33">
        <v>1086.39</v>
      </c>
      <c r="H52" s="34">
        <f>G52+G53</f>
        <v>1086.39</v>
      </c>
    </row>
    <row r="53" spans="1:8" ht="12.75">
      <c r="A53" s="56"/>
      <c r="B53" s="120"/>
      <c r="C53" s="30" t="s">
        <v>17</v>
      </c>
      <c r="D53" s="23"/>
      <c r="E53" s="31"/>
      <c r="F53" s="32"/>
      <c r="G53" s="33"/>
      <c r="H53" s="34"/>
    </row>
    <row r="54" spans="1:8" ht="12.75">
      <c r="A54" s="56"/>
      <c r="B54" s="120"/>
      <c r="C54" s="30"/>
      <c r="D54" s="23"/>
      <c r="E54" s="31"/>
      <c r="F54" s="32"/>
      <c r="G54" s="33"/>
      <c r="H54" s="34"/>
    </row>
    <row r="55" spans="1:8" ht="12.75">
      <c r="A55" s="56"/>
      <c r="B55" s="120">
        <v>1519</v>
      </c>
      <c r="C55" s="35" t="s">
        <v>18</v>
      </c>
      <c r="D55" s="23"/>
      <c r="E55" s="31"/>
      <c r="F55" s="32" t="s">
        <v>229</v>
      </c>
      <c r="G55" s="33">
        <v>1507.89</v>
      </c>
      <c r="H55" s="34">
        <f>G55+G56</f>
        <v>1507.89</v>
      </c>
    </row>
    <row r="56" spans="1:8" ht="12.75">
      <c r="A56" s="56"/>
      <c r="B56" s="120"/>
      <c r="C56" s="30" t="s">
        <v>19</v>
      </c>
      <c r="D56" s="23"/>
      <c r="E56" s="31"/>
      <c r="F56" s="32"/>
      <c r="G56" s="33"/>
      <c r="H56" s="34"/>
    </row>
    <row r="57" spans="1:8" ht="12.75">
      <c r="A57" s="56"/>
      <c r="B57" s="120"/>
      <c r="C57" s="30"/>
      <c r="D57" s="23"/>
      <c r="E57" s="31"/>
      <c r="F57" s="32"/>
      <c r="G57" s="33"/>
      <c r="H57" s="34"/>
    </row>
    <row r="58" spans="1:8" ht="12.75">
      <c r="A58" s="56"/>
      <c r="B58" s="120">
        <v>1520</v>
      </c>
      <c r="C58" s="35" t="s">
        <v>20</v>
      </c>
      <c r="D58" s="23"/>
      <c r="E58" s="31"/>
      <c r="F58" s="32" t="s">
        <v>230</v>
      </c>
      <c r="G58" s="33">
        <v>252.47</v>
      </c>
      <c r="H58" s="34">
        <f>G58+G59</f>
        <v>252.47</v>
      </c>
    </row>
    <row r="59" spans="1:8" ht="12.75">
      <c r="A59" s="56"/>
      <c r="B59" s="120"/>
      <c r="C59" s="40" t="s">
        <v>21</v>
      </c>
      <c r="D59" s="41"/>
      <c r="E59" s="42"/>
      <c r="F59" s="32"/>
      <c r="G59" s="33"/>
      <c r="H59" s="34"/>
    </row>
    <row r="60" spans="1:8" ht="12.75">
      <c r="A60" s="56"/>
      <c r="B60" s="120"/>
      <c r="C60" s="40"/>
      <c r="D60" s="41"/>
      <c r="E60" s="42"/>
      <c r="F60" s="32"/>
      <c r="G60" s="33"/>
      <c r="H60" s="34"/>
    </row>
    <row r="61" spans="1:8" ht="12.75">
      <c r="A61" s="56"/>
      <c r="B61" s="120">
        <v>1521</v>
      </c>
      <c r="C61" s="35" t="s">
        <v>22</v>
      </c>
      <c r="D61" s="23"/>
      <c r="E61" s="31"/>
      <c r="F61" s="32" t="s">
        <v>166</v>
      </c>
      <c r="G61" s="33">
        <v>945.49</v>
      </c>
      <c r="H61" s="34">
        <f>G61+G62</f>
        <v>1036.07</v>
      </c>
    </row>
    <row r="62" spans="1:8" ht="12.75">
      <c r="A62" s="56"/>
      <c r="B62" s="80"/>
      <c r="C62" s="30" t="s">
        <v>3</v>
      </c>
      <c r="D62" s="23"/>
      <c r="E62" s="31"/>
      <c r="F62" s="32" t="s">
        <v>231</v>
      </c>
      <c r="G62" s="33">
        <v>90.58</v>
      </c>
      <c r="H62" s="34"/>
    </row>
    <row r="63" spans="1:8" ht="12.75">
      <c r="A63" s="56"/>
      <c r="B63" s="80"/>
      <c r="C63" s="40"/>
      <c r="D63" s="41"/>
      <c r="E63" s="42"/>
      <c r="F63" s="32"/>
      <c r="G63" s="33"/>
      <c r="H63" s="34"/>
    </row>
    <row r="64" spans="1:8" ht="12.75">
      <c r="A64" s="56"/>
      <c r="B64" s="144">
        <v>1522</v>
      </c>
      <c r="C64" s="35" t="s">
        <v>23</v>
      </c>
      <c r="D64" s="23"/>
      <c r="E64" s="31"/>
      <c r="F64" s="32" t="s">
        <v>194</v>
      </c>
      <c r="G64" s="33">
        <v>1439.22</v>
      </c>
      <c r="H64" s="34">
        <f>G64+G65</f>
        <v>1439.22</v>
      </c>
    </row>
    <row r="65" spans="1:8" ht="12.75">
      <c r="A65" s="56"/>
      <c r="B65" s="120"/>
      <c r="C65" s="30" t="s">
        <v>11</v>
      </c>
      <c r="D65" s="23"/>
      <c r="E65" s="31"/>
      <c r="F65" s="32"/>
      <c r="G65" s="33"/>
      <c r="H65" s="34"/>
    </row>
    <row r="66" spans="1:8" ht="12.75">
      <c r="A66" s="56"/>
      <c r="B66" s="120"/>
      <c r="C66" s="30"/>
      <c r="D66" s="23"/>
      <c r="E66" s="31"/>
      <c r="F66" s="32"/>
      <c r="G66" s="33"/>
      <c r="H66" s="34"/>
    </row>
    <row r="67" spans="1:8" ht="12.75">
      <c r="A67" s="56"/>
      <c r="B67" s="144">
        <v>1523</v>
      </c>
      <c r="C67" s="35" t="s">
        <v>64</v>
      </c>
      <c r="D67" s="23"/>
      <c r="E67" s="31"/>
      <c r="F67" s="32" t="s">
        <v>176</v>
      </c>
      <c r="G67" s="33">
        <v>3255.85</v>
      </c>
      <c r="H67" s="34">
        <f>G67+G68+G69</f>
        <v>3319.14</v>
      </c>
    </row>
    <row r="68" spans="1:8" ht="12.75">
      <c r="A68" s="56"/>
      <c r="B68" s="120"/>
      <c r="C68" s="30" t="s">
        <v>11</v>
      </c>
      <c r="D68" s="23"/>
      <c r="E68" s="31"/>
      <c r="F68" s="32" t="s">
        <v>232</v>
      </c>
      <c r="G68" s="33">
        <v>63.29</v>
      </c>
      <c r="H68" s="34"/>
    </row>
    <row r="69" spans="1:8" ht="12.75">
      <c r="A69" s="56"/>
      <c r="B69" s="120"/>
      <c r="C69" s="30"/>
      <c r="D69" s="23"/>
      <c r="E69" s="31"/>
      <c r="F69" s="32"/>
      <c r="G69" s="33"/>
      <c r="H69" s="34"/>
    </row>
    <row r="70" spans="1:8" ht="12.75">
      <c r="A70" s="56"/>
      <c r="B70" s="144">
        <v>1526</v>
      </c>
      <c r="C70" s="35" t="s">
        <v>123</v>
      </c>
      <c r="D70" s="23"/>
      <c r="E70" s="31"/>
      <c r="F70" s="32" t="s">
        <v>177</v>
      </c>
      <c r="G70" s="33">
        <v>42218.14</v>
      </c>
      <c r="H70" s="34">
        <f>G70+G71</f>
        <v>42218.14</v>
      </c>
    </row>
    <row r="71" spans="1:8" ht="12.75">
      <c r="A71" s="56"/>
      <c r="B71" s="120"/>
      <c r="C71" s="30" t="s">
        <v>3</v>
      </c>
      <c r="D71" s="23"/>
      <c r="E71" s="31"/>
      <c r="F71" s="32"/>
      <c r="G71" s="33"/>
      <c r="H71" s="34"/>
    </row>
    <row r="72" spans="1:8" ht="12.75">
      <c r="A72" s="56"/>
      <c r="B72" s="120"/>
      <c r="C72" s="30"/>
      <c r="D72" s="23"/>
      <c r="E72" s="31"/>
      <c r="F72" s="32"/>
      <c r="G72" s="33"/>
      <c r="H72" s="34"/>
    </row>
    <row r="73" spans="1:8" ht="12.75">
      <c r="A73" s="56"/>
      <c r="B73" s="120"/>
      <c r="C73" s="30"/>
      <c r="D73" s="23"/>
      <c r="E73" s="31"/>
      <c r="F73" s="32"/>
      <c r="G73" s="33"/>
      <c r="H73" s="34"/>
    </row>
    <row r="74" spans="1:8" ht="12.75">
      <c r="A74" s="56"/>
      <c r="B74" s="144">
        <v>1527</v>
      </c>
      <c r="C74" s="35" t="s">
        <v>65</v>
      </c>
      <c r="D74" s="23"/>
      <c r="E74" s="31"/>
      <c r="F74" s="32" t="s">
        <v>167</v>
      </c>
      <c r="G74" s="33">
        <v>2398.02</v>
      </c>
      <c r="H74" s="34">
        <f>G74+G75+G76+G77+G78</f>
        <v>3865.45</v>
      </c>
    </row>
    <row r="75" spans="1:8" ht="12.75">
      <c r="A75" s="56"/>
      <c r="B75" s="120"/>
      <c r="C75" s="30" t="s">
        <v>26</v>
      </c>
      <c r="D75" s="23"/>
      <c r="E75" s="31"/>
      <c r="F75" s="32" t="s">
        <v>208</v>
      </c>
      <c r="G75" s="33">
        <v>445.54</v>
      </c>
      <c r="H75" s="34"/>
    </row>
    <row r="76" spans="1:8" ht="12.75">
      <c r="A76" s="56"/>
      <c r="B76" s="120"/>
      <c r="C76" s="30"/>
      <c r="D76" s="23"/>
      <c r="E76" s="31"/>
      <c r="F76" s="32" t="s">
        <v>233</v>
      </c>
      <c r="G76" s="33">
        <v>209.29</v>
      </c>
      <c r="H76" s="34"/>
    </row>
    <row r="77" spans="1:8" ht="12.75">
      <c r="A77" s="56"/>
      <c r="B77" s="114"/>
      <c r="C77" s="46"/>
      <c r="D77" s="23"/>
      <c r="E77" s="31"/>
      <c r="F77" s="32" t="s">
        <v>234</v>
      </c>
      <c r="G77" s="33">
        <v>33.27</v>
      </c>
      <c r="H77" s="34"/>
    </row>
    <row r="78" spans="1:8" ht="12.75">
      <c r="A78" s="56"/>
      <c r="B78" s="114"/>
      <c r="C78" s="46"/>
      <c r="D78" s="23"/>
      <c r="E78" s="31"/>
      <c r="F78" s="32" t="s">
        <v>235</v>
      </c>
      <c r="G78" s="33">
        <v>779.33</v>
      </c>
      <c r="H78" s="34"/>
    </row>
    <row r="79" spans="1:8" ht="12.75">
      <c r="A79" s="56"/>
      <c r="B79" s="114"/>
      <c r="C79" s="46"/>
      <c r="D79" s="23"/>
      <c r="E79" s="31"/>
      <c r="F79" s="32"/>
      <c r="G79" s="32"/>
      <c r="H79" s="34"/>
    </row>
    <row r="80" spans="1:8" ht="12.75">
      <c r="A80" s="56"/>
      <c r="B80" s="144">
        <v>1528</v>
      </c>
      <c r="C80" s="35" t="s">
        <v>27</v>
      </c>
      <c r="D80" s="23"/>
      <c r="E80" s="31"/>
      <c r="F80" s="32" t="s">
        <v>236</v>
      </c>
      <c r="G80" s="33">
        <v>372.42</v>
      </c>
      <c r="H80" s="34">
        <f>G80+G81</f>
        <v>372.42</v>
      </c>
    </row>
    <row r="81" spans="1:8" ht="12.75">
      <c r="A81" s="56"/>
      <c r="B81" s="120"/>
      <c r="C81" s="30" t="s">
        <v>3</v>
      </c>
      <c r="D81" s="23"/>
      <c r="E81" s="31"/>
      <c r="F81" s="32"/>
      <c r="G81" s="33"/>
      <c r="H81" s="34"/>
    </row>
    <row r="82" spans="1:8" ht="12.75">
      <c r="A82" s="56"/>
      <c r="B82" s="120"/>
      <c r="C82" s="30"/>
      <c r="D82" s="23"/>
      <c r="E82" s="31"/>
      <c r="F82" s="32"/>
      <c r="G82" s="33"/>
      <c r="H82" s="34"/>
    </row>
    <row r="83" spans="1:8" ht="12.75">
      <c r="A83" s="56"/>
      <c r="B83" s="144">
        <v>1529</v>
      </c>
      <c r="C83" s="35" t="s">
        <v>28</v>
      </c>
      <c r="D83" s="23"/>
      <c r="E83" s="31"/>
      <c r="F83" s="32" t="s">
        <v>195</v>
      </c>
      <c r="G83" s="32">
        <v>16965.09</v>
      </c>
      <c r="H83" s="34">
        <f>G83+G84+G85</f>
        <v>16965.09</v>
      </c>
    </row>
    <row r="84" spans="1:8" ht="12.75">
      <c r="A84" s="56"/>
      <c r="B84" s="120"/>
      <c r="C84" s="30" t="s">
        <v>3</v>
      </c>
      <c r="D84" s="23"/>
      <c r="E84" s="31"/>
      <c r="F84" s="32"/>
      <c r="G84" s="32"/>
      <c r="H84" s="47"/>
    </row>
    <row r="85" spans="1:8" ht="12.75">
      <c r="A85" s="56"/>
      <c r="B85" s="120"/>
      <c r="C85" s="30"/>
      <c r="D85" s="23"/>
      <c r="E85" s="31"/>
      <c r="F85" s="32"/>
      <c r="G85" s="32"/>
      <c r="H85" s="47"/>
    </row>
    <row r="86" spans="1:8" ht="12.75">
      <c r="A86" s="56"/>
      <c r="B86" s="144">
        <v>1530</v>
      </c>
      <c r="C86" s="35" t="s">
        <v>29</v>
      </c>
      <c r="D86" s="23"/>
      <c r="E86" s="31"/>
      <c r="F86" s="32" t="s">
        <v>237</v>
      </c>
      <c r="G86" s="33">
        <v>100.55</v>
      </c>
      <c r="H86" s="34">
        <f>G86+G87</f>
        <v>100.55</v>
      </c>
    </row>
    <row r="87" spans="1:8" ht="12.75">
      <c r="A87" s="56"/>
      <c r="B87" s="120"/>
      <c r="C87" s="30" t="s">
        <v>3</v>
      </c>
      <c r="D87" s="23"/>
      <c r="E87" s="31"/>
      <c r="F87" s="32"/>
      <c r="G87" s="33"/>
      <c r="H87" s="34"/>
    </row>
    <row r="88" spans="1:8" ht="12.75">
      <c r="A88" s="56"/>
      <c r="B88" s="120"/>
      <c r="C88" s="30"/>
      <c r="D88" s="23"/>
      <c r="E88" s="31"/>
      <c r="F88" s="32"/>
      <c r="G88" s="33"/>
      <c r="H88" s="34"/>
    </row>
    <row r="89" spans="1:9" ht="12.75">
      <c r="A89" s="56"/>
      <c r="B89" s="144">
        <v>1525</v>
      </c>
      <c r="C89" s="49" t="s">
        <v>24</v>
      </c>
      <c r="D89" s="23"/>
      <c r="E89" s="31"/>
      <c r="F89" s="32" t="s">
        <v>168</v>
      </c>
      <c r="G89" s="33">
        <v>7959.63</v>
      </c>
      <c r="H89" s="34">
        <f>G89+G90+G91</f>
        <v>7959.63</v>
      </c>
      <c r="I89" s="3"/>
    </row>
    <row r="90" spans="1:8" ht="12.75">
      <c r="A90" s="56"/>
      <c r="B90" s="80"/>
      <c r="C90" s="52" t="s">
        <v>3</v>
      </c>
      <c r="D90" s="41"/>
      <c r="E90" s="42"/>
      <c r="F90" s="32"/>
      <c r="G90" s="33"/>
      <c r="H90" s="34"/>
    </row>
    <row r="91" spans="1:8" ht="12.75">
      <c r="A91" s="56"/>
      <c r="B91" s="80"/>
      <c r="C91" s="52"/>
      <c r="D91" s="41"/>
      <c r="E91" s="42"/>
      <c r="F91" s="32"/>
      <c r="G91" s="33"/>
      <c r="H91" s="34"/>
    </row>
    <row r="92" spans="1:8" ht="12.75">
      <c r="A92" s="56"/>
      <c r="B92" s="119">
        <v>1533</v>
      </c>
      <c r="C92" s="54" t="s">
        <v>30</v>
      </c>
      <c r="D92" s="23"/>
      <c r="E92" s="31"/>
      <c r="F92" s="32" t="s">
        <v>198</v>
      </c>
      <c r="G92" s="33">
        <v>5054.98</v>
      </c>
      <c r="H92" s="34">
        <f>G92+G93+G94</f>
        <v>5054.98</v>
      </c>
    </row>
    <row r="93" spans="1:8" ht="12.75">
      <c r="A93" s="56"/>
      <c r="B93" s="80"/>
      <c r="C93" s="52" t="s">
        <v>3</v>
      </c>
      <c r="D93" s="41"/>
      <c r="E93" s="42"/>
      <c r="F93" s="32"/>
      <c r="G93" s="33"/>
      <c r="H93" s="34"/>
    </row>
    <row r="94" spans="1:8" ht="12" customHeight="1">
      <c r="A94" s="56"/>
      <c r="B94" s="80"/>
      <c r="C94" s="52"/>
      <c r="D94" s="41"/>
      <c r="E94" s="42"/>
      <c r="F94" s="32"/>
      <c r="G94" s="33"/>
      <c r="H94" s="55"/>
    </row>
    <row r="95" spans="1:8" ht="12.75">
      <c r="A95" s="56"/>
      <c r="B95" s="119">
        <v>1535</v>
      </c>
      <c r="C95" s="54" t="s">
        <v>32</v>
      </c>
      <c r="D95" s="23"/>
      <c r="E95" s="31"/>
      <c r="F95" s="32" t="s">
        <v>238</v>
      </c>
      <c r="G95" s="32">
        <v>595.97</v>
      </c>
      <c r="H95" s="34">
        <f>G95+G96</f>
        <v>595.97</v>
      </c>
    </row>
    <row r="96" spans="1:8" ht="12.75">
      <c r="A96" s="56"/>
      <c r="B96" s="80"/>
      <c r="C96" s="52" t="s">
        <v>3</v>
      </c>
      <c r="D96" s="41"/>
      <c r="E96" s="42"/>
      <c r="F96" s="33"/>
      <c r="G96" s="32"/>
      <c r="H96" s="58"/>
    </row>
    <row r="97" spans="1:8" ht="12.75">
      <c r="A97" s="56"/>
      <c r="B97" s="80"/>
      <c r="C97" s="52"/>
      <c r="D97" s="41"/>
      <c r="E97" s="42"/>
      <c r="F97" s="59"/>
      <c r="G97" s="59"/>
      <c r="H97" s="58"/>
    </row>
    <row r="98" spans="1:8" ht="12.75">
      <c r="A98" s="56"/>
      <c r="B98" s="119">
        <v>1534</v>
      </c>
      <c r="C98" s="54" t="s">
        <v>31</v>
      </c>
      <c r="D98" s="23"/>
      <c r="E98" s="31"/>
      <c r="F98" s="32" t="s">
        <v>178</v>
      </c>
      <c r="G98" s="32">
        <v>1563.97</v>
      </c>
      <c r="H98" s="34">
        <f>G98+G99</f>
        <v>1563.97</v>
      </c>
    </row>
    <row r="99" spans="1:8" ht="12.75">
      <c r="A99" s="56"/>
      <c r="B99" s="120"/>
      <c r="C99" s="61" t="s">
        <v>3</v>
      </c>
      <c r="D99" s="23"/>
      <c r="E99" s="31"/>
      <c r="F99" s="32"/>
      <c r="G99" s="32"/>
      <c r="H99" s="34"/>
    </row>
    <row r="100" spans="1:8" ht="12.75">
      <c r="A100" s="56"/>
      <c r="B100" s="120"/>
      <c r="C100" s="61"/>
      <c r="D100" s="23"/>
      <c r="E100" s="31"/>
      <c r="F100" s="32"/>
      <c r="G100" s="32"/>
      <c r="H100" s="34"/>
    </row>
    <row r="101" spans="1:8" ht="12.75">
      <c r="A101" s="56"/>
      <c r="B101" s="145">
        <v>1537</v>
      </c>
      <c r="C101" s="63" t="s">
        <v>66</v>
      </c>
      <c r="D101" s="23"/>
      <c r="E101" s="31"/>
      <c r="F101" s="32" t="s">
        <v>170</v>
      </c>
      <c r="G101" s="32">
        <v>23195.39</v>
      </c>
      <c r="H101" s="34">
        <f>G101+G102+G103+G104</f>
        <v>52431.6</v>
      </c>
    </row>
    <row r="102" spans="1:9" ht="12.75">
      <c r="A102" s="56"/>
      <c r="B102" s="146"/>
      <c r="C102" s="64" t="s">
        <v>67</v>
      </c>
      <c r="D102" s="23"/>
      <c r="E102" s="31"/>
      <c r="F102" s="32" t="s">
        <v>179</v>
      </c>
      <c r="G102" s="32">
        <v>8680.88</v>
      </c>
      <c r="H102" s="34"/>
      <c r="I102" s="3"/>
    </row>
    <row r="103" spans="1:8" ht="12.75">
      <c r="A103" s="56"/>
      <c r="B103" s="146"/>
      <c r="C103" s="64"/>
      <c r="D103" s="23"/>
      <c r="E103" s="31"/>
      <c r="F103" s="32" t="s">
        <v>172</v>
      </c>
      <c r="G103" s="32">
        <v>8416.97</v>
      </c>
      <c r="H103" s="34"/>
    </row>
    <row r="104" spans="1:8" ht="12.75">
      <c r="A104" s="56"/>
      <c r="B104" s="146"/>
      <c r="C104" s="64"/>
      <c r="D104" s="23"/>
      <c r="E104" s="31"/>
      <c r="F104" s="32" t="s">
        <v>171</v>
      </c>
      <c r="G104" s="32">
        <v>12138.36</v>
      </c>
      <c r="H104" s="34"/>
    </row>
    <row r="105" spans="1:8" ht="12.75">
      <c r="A105" s="56"/>
      <c r="B105" s="146"/>
      <c r="C105" s="64"/>
      <c r="D105" s="23"/>
      <c r="E105" s="31"/>
      <c r="F105" s="32"/>
      <c r="G105" s="32"/>
      <c r="H105" s="34"/>
    </row>
    <row r="106" spans="1:8" ht="12.75">
      <c r="A106" s="56"/>
      <c r="B106" s="146">
        <v>1538</v>
      </c>
      <c r="C106" s="63" t="s">
        <v>33</v>
      </c>
      <c r="D106" s="23"/>
      <c r="E106" s="178"/>
      <c r="F106" s="32" t="s">
        <v>199</v>
      </c>
      <c r="G106" s="32">
        <v>4107.92</v>
      </c>
      <c r="H106" s="34">
        <f>G106+G107</f>
        <v>5948.2</v>
      </c>
    </row>
    <row r="107" spans="1:8" ht="12.75">
      <c r="A107" s="56"/>
      <c r="B107" s="146"/>
      <c r="C107" s="63" t="s">
        <v>34</v>
      </c>
      <c r="D107" s="23"/>
      <c r="E107" s="31"/>
      <c r="F107" s="32" t="s">
        <v>209</v>
      </c>
      <c r="G107" s="32">
        <v>1840.28</v>
      </c>
      <c r="H107" s="34"/>
    </row>
    <row r="108" spans="1:8" ht="12.75">
      <c r="A108" s="56"/>
      <c r="B108" s="146"/>
      <c r="C108" s="63"/>
      <c r="D108" s="23"/>
      <c r="E108" s="31"/>
      <c r="F108" s="32"/>
      <c r="G108" s="32"/>
      <c r="H108" s="34"/>
    </row>
    <row r="109" spans="1:8" ht="12.75">
      <c r="A109" s="56"/>
      <c r="B109" s="120">
        <v>1539</v>
      </c>
      <c r="C109" s="54" t="s">
        <v>137</v>
      </c>
      <c r="D109" s="23"/>
      <c r="E109" s="31"/>
      <c r="F109" s="32" t="s">
        <v>173</v>
      </c>
      <c r="G109" s="32">
        <v>1137.8</v>
      </c>
      <c r="H109" s="34">
        <f>G109+G110</f>
        <v>1137.8</v>
      </c>
    </row>
    <row r="110" spans="1:8" ht="12.75">
      <c r="A110" s="56"/>
      <c r="B110" s="120"/>
      <c r="C110" s="54"/>
      <c r="D110" s="23"/>
      <c r="E110" s="31"/>
      <c r="F110" s="32"/>
      <c r="G110" s="32"/>
      <c r="H110" s="34"/>
    </row>
    <row r="111" spans="1:8" ht="12.75">
      <c r="A111" s="56"/>
      <c r="B111" s="120"/>
      <c r="C111" s="54"/>
      <c r="D111" s="23"/>
      <c r="E111" s="31"/>
      <c r="F111" s="32"/>
      <c r="G111" s="32"/>
      <c r="H111" s="34"/>
    </row>
    <row r="112" spans="1:8" ht="12.75">
      <c r="A112" s="56"/>
      <c r="B112" s="146">
        <v>1540</v>
      </c>
      <c r="C112" s="63" t="s">
        <v>69</v>
      </c>
      <c r="D112" s="23"/>
      <c r="E112" s="31"/>
      <c r="F112" s="32" t="s">
        <v>210</v>
      </c>
      <c r="G112" s="32">
        <v>2010.07</v>
      </c>
      <c r="H112" s="34">
        <f>G112+G113</f>
        <v>2010.07</v>
      </c>
    </row>
    <row r="113" spans="1:8" ht="12.75">
      <c r="A113" s="56"/>
      <c r="B113" s="146"/>
      <c r="C113" s="63" t="s">
        <v>3</v>
      </c>
      <c r="D113" s="23"/>
      <c r="E113" s="31"/>
      <c r="F113" s="32"/>
      <c r="G113" s="32"/>
      <c r="H113" s="34"/>
    </row>
    <row r="114" spans="1:8" ht="12.75">
      <c r="A114" s="56"/>
      <c r="B114" s="146"/>
      <c r="C114" s="63"/>
      <c r="D114" s="23"/>
      <c r="E114" s="31"/>
      <c r="F114" s="32"/>
      <c r="G114" s="32"/>
      <c r="H114" s="34"/>
    </row>
    <row r="115" spans="1:8" ht="12.75">
      <c r="A115" s="56"/>
      <c r="B115" s="120">
        <v>1541</v>
      </c>
      <c r="C115" s="54" t="s">
        <v>70</v>
      </c>
      <c r="D115" s="23"/>
      <c r="E115" s="31"/>
      <c r="F115" s="32" t="s">
        <v>239</v>
      </c>
      <c r="G115" s="32">
        <v>927.48</v>
      </c>
      <c r="H115" s="34">
        <f>G115+G116+G117</f>
        <v>927.48</v>
      </c>
    </row>
    <row r="116" spans="1:8" ht="12.75">
      <c r="A116" s="56"/>
      <c r="B116" s="120"/>
      <c r="C116" s="54" t="s">
        <v>3</v>
      </c>
      <c r="D116" s="23"/>
      <c r="E116" s="31"/>
      <c r="F116" s="32"/>
      <c r="G116" s="32"/>
      <c r="H116" s="34"/>
    </row>
    <row r="117" spans="1:8" ht="12.75">
      <c r="A117" s="56"/>
      <c r="B117" s="120"/>
      <c r="C117" s="54"/>
      <c r="D117" s="23"/>
      <c r="E117" s="31"/>
      <c r="F117" s="32"/>
      <c r="G117" s="32"/>
      <c r="H117" s="34"/>
    </row>
    <row r="118" spans="1:8" ht="12.75">
      <c r="A118" s="56"/>
      <c r="B118" s="120">
        <v>1542</v>
      </c>
      <c r="C118" s="54" t="s">
        <v>71</v>
      </c>
      <c r="D118" s="23"/>
      <c r="E118" s="31"/>
      <c r="F118" s="32" t="s">
        <v>240</v>
      </c>
      <c r="G118" s="32">
        <v>664.92</v>
      </c>
      <c r="H118" s="34">
        <f>G118+G119</f>
        <v>664.92</v>
      </c>
    </row>
    <row r="119" spans="1:8" ht="12.75">
      <c r="A119" s="56"/>
      <c r="B119" s="120"/>
      <c r="C119" s="54" t="s">
        <v>17</v>
      </c>
      <c r="D119" s="23"/>
      <c r="E119" s="31"/>
      <c r="F119" s="32"/>
      <c r="G119" s="32"/>
      <c r="H119" s="34"/>
    </row>
    <row r="120" spans="1:8" ht="12.75">
      <c r="A120" s="56"/>
      <c r="B120" s="120"/>
      <c r="C120" s="54"/>
      <c r="D120" s="23"/>
      <c r="E120" s="31"/>
      <c r="F120" s="32"/>
      <c r="G120" s="32"/>
      <c r="H120" s="34"/>
    </row>
    <row r="121" spans="1:8" ht="12.75">
      <c r="A121" s="56"/>
      <c r="B121" s="120">
        <v>1543</v>
      </c>
      <c r="C121" s="54" t="s">
        <v>72</v>
      </c>
      <c r="D121" s="23"/>
      <c r="E121" s="31"/>
      <c r="F121" s="32" t="s">
        <v>180</v>
      </c>
      <c r="G121" s="32">
        <v>2206.41</v>
      </c>
      <c r="H121" s="34">
        <f>G121+G122</f>
        <v>2337.8799999999997</v>
      </c>
    </row>
    <row r="122" spans="1:8" ht="12.75">
      <c r="A122" s="56"/>
      <c r="B122" s="120"/>
      <c r="C122" s="54" t="s">
        <v>36</v>
      </c>
      <c r="D122" s="23"/>
      <c r="E122" s="31"/>
      <c r="F122" s="32" t="s">
        <v>241</v>
      </c>
      <c r="G122" s="32">
        <v>131.47</v>
      </c>
      <c r="H122" s="34"/>
    </row>
    <row r="123" spans="1:8" ht="12.75">
      <c r="A123" s="56"/>
      <c r="B123" s="120"/>
      <c r="C123" s="54"/>
      <c r="D123" s="23"/>
      <c r="E123" s="31"/>
      <c r="F123" s="32"/>
      <c r="G123" s="32"/>
      <c r="H123" s="34"/>
    </row>
    <row r="124" spans="1:8" ht="12.75">
      <c r="A124" s="56"/>
      <c r="B124" s="120"/>
      <c r="C124" s="54"/>
      <c r="D124" s="23"/>
      <c r="E124" s="31"/>
      <c r="F124" s="32"/>
      <c r="G124" s="32"/>
      <c r="H124" s="34"/>
    </row>
    <row r="125" spans="1:8" ht="12.75">
      <c r="A125" s="56"/>
      <c r="B125" s="120">
        <v>1544</v>
      </c>
      <c r="C125" s="54" t="s">
        <v>73</v>
      </c>
      <c r="D125" s="23"/>
      <c r="E125" s="31"/>
      <c r="F125" s="32" t="s">
        <v>242</v>
      </c>
      <c r="G125" s="32">
        <v>610.51</v>
      </c>
      <c r="H125" s="34">
        <f>G125+G126</f>
        <v>952.9300000000001</v>
      </c>
    </row>
    <row r="126" spans="1:8" ht="12.75">
      <c r="A126" s="56"/>
      <c r="B126" s="120"/>
      <c r="C126" s="54" t="s">
        <v>37</v>
      </c>
      <c r="D126" s="23"/>
      <c r="E126" s="31"/>
      <c r="F126" s="32" t="s">
        <v>243</v>
      </c>
      <c r="G126" s="32">
        <v>342.42</v>
      </c>
      <c r="H126" s="34"/>
    </row>
    <row r="127" spans="1:8" ht="12.75">
      <c r="A127" s="56"/>
      <c r="B127" s="80"/>
      <c r="C127" s="68"/>
      <c r="D127" s="41"/>
      <c r="E127" s="42"/>
      <c r="F127" s="69"/>
      <c r="G127" s="69"/>
      <c r="H127" s="58"/>
    </row>
    <row r="128" spans="1:9" ht="12.75">
      <c r="A128" s="56"/>
      <c r="B128" s="80">
        <v>1545</v>
      </c>
      <c r="C128" s="68" t="s">
        <v>74</v>
      </c>
      <c r="D128" s="41"/>
      <c r="E128" s="42"/>
      <c r="F128" s="69" t="s">
        <v>181</v>
      </c>
      <c r="G128" s="69">
        <v>38221.01</v>
      </c>
      <c r="H128" s="58">
        <f>G128+G129+G130</f>
        <v>39923.87</v>
      </c>
      <c r="I128" s="3"/>
    </row>
    <row r="129" spans="1:8" ht="12.75">
      <c r="A129" s="56"/>
      <c r="B129" s="80"/>
      <c r="C129" s="68" t="s">
        <v>34</v>
      </c>
      <c r="D129" s="41"/>
      <c r="E129" s="42"/>
      <c r="F129" s="69" t="s">
        <v>182</v>
      </c>
      <c r="G129" s="69">
        <v>1702.86</v>
      </c>
      <c r="H129" s="58"/>
    </row>
    <row r="130" spans="1:8" ht="12.75">
      <c r="A130" s="56"/>
      <c r="B130" s="80"/>
      <c r="C130" s="68"/>
      <c r="D130" s="41"/>
      <c r="E130" s="42"/>
      <c r="F130" s="69"/>
      <c r="G130" s="69"/>
      <c r="H130" s="58"/>
    </row>
    <row r="131" spans="1:8" ht="12.75">
      <c r="A131" s="56"/>
      <c r="B131" s="80"/>
      <c r="C131" s="68"/>
      <c r="D131" s="41"/>
      <c r="E131" s="42"/>
      <c r="F131" s="69"/>
      <c r="G131" s="69"/>
      <c r="H131" s="58"/>
    </row>
    <row r="132" spans="1:8" ht="12.75">
      <c r="A132" s="56"/>
      <c r="B132" s="80">
        <v>1546</v>
      </c>
      <c r="C132" s="68" t="s">
        <v>75</v>
      </c>
      <c r="D132" s="41"/>
      <c r="E132" s="42"/>
      <c r="F132" s="69" t="s">
        <v>200</v>
      </c>
      <c r="G132" s="69">
        <v>609.32</v>
      </c>
      <c r="H132" s="58">
        <f>G132+G133</f>
        <v>734.9100000000001</v>
      </c>
    </row>
    <row r="133" spans="1:8" ht="12.75">
      <c r="A133" s="56"/>
      <c r="B133" s="80"/>
      <c r="C133" s="68" t="s">
        <v>38</v>
      </c>
      <c r="D133" s="41"/>
      <c r="E133" s="42"/>
      <c r="F133" s="69" t="s">
        <v>244</v>
      </c>
      <c r="G133" s="69">
        <v>125.59</v>
      </c>
      <c r="H133" s="58"/>
    </row>
    <row r="134" spans="1:9" ht="12.75">
      <c r="A134" s="56"/>
      <c r="B134" s="80"/>
      <c r="C134" s="68"/>
      <c r="D134" s="41"/>
      <c r="E134" s="42"/>
      <c r="F134" s="69"/>
      <c r="G134" s="69"/>
      <c r="H134" s="58"/>
      <c r="I134" s="38"/>
    </row>
    <row r="135" spans="1:8" ht="12.75">
      <c r="A135" s="56"/>
      <c r="B135" s="80">
        <v>1547</v>
      </c>
      <c r="C135" s="68" t="s">
        <v>76</v>
      </c>
      <c r="D135" s="41"/>
      <c r="E135" s="42"/>
      <c r="F135" s="69" t="s">
        <v>245</v>
      </c>
      <c r="G135" s="69">
        <v>997.21</v>
      </c>
      <c r="H135" s="58">
        <f>G135+G136</f>
        <v>997.21</v>
      </c>
    </row>
    <row r="136" spans="1:8" ht="12.75">
      <c r="A136" s="56"/>
      <c r="B136" s="80"/>
      <c r="C136" s="68" t="s">
        <v>77</v>
      </c>
      <c r="D136" s="41"/>
      <c r="E136" s="42"/>
      <c r="F136" s="69"/>
      <c r="G136" s="69"/>
      <c r="H136" s="58"/>
    </row>
    <row r="137" spans="1:8" ht="12.75">
      <c r="A137" s="56"/>
      <c r="B137" s="80"/>
      <c r="C137" s="68"/>
      <c r="D137" s="41"/>
      <c r="E137" s="42"/>
      <c r="F137" s="69"/>
      <c r="G137" s="69"/>
      <c r="H137" s="58"/>
    </row>
    <row r="138" spans="1:8" ht="12.75">
      <c r="A138" s="56"/>
      <c r="B138" s="80">
        <v>1548</v>
      </c>
      <c r="C138" s="68" t="s">
        <v>78</v>
      </c>
      <c r="D138" s="41"/>
      <c r="E138" s="42"/>
      <c r="F138" s="69" t="s">
        <v>174</v>
      </c>
      <c r="G138" s="69">
        <v>7932.81</v>
      </c>
      <c r="H138" s="58">
        <f>G138+G139+G140</f>
        <v>8786</v>
      </c>
    </row>
    <row r="139" spans="1:8" ht="12.75">
      <c r="A139" s="56"/>
      <c r="B139" s="80"/>
      <c r="C139" s="68" t="s">
        <v>3</v>
      </c>
      <c r="D139" s="41"/>
      <c r="E139" s="42"/>
      <c r="F139" s="69" t="s">
        <v>183</v>
      </c>
      <c r="G139" s="69">
        <v>853.19</v>
      </c>
      <c r="H139" s="58"/>
    </row>
    <row r="140" spans="1:8" ht="12.75">
      <c r="A140" s="56"/>
      <c r="B140" s="80"/>
      <c r="C140" s="68"/>
      <c r="D140" s="41"/>
      <c r="E140" s="42"/>
      <c r="F140" s="69"/>
      <c r="G140" s="69"/>
      <c r="H140" s="58"/>
    </row>
    <row r="141" spans="1:8" ht="12.75">
      <c r="A141" s="56"/>
      <c r="B141" s="133">
        <v>1549</v>
      </c>
      <c r="C141" s="71" t="s">
        <v>79</v>
      </c>
      <c r="D141" s="41"/>
      <c r="E141" s="42"/>
      <c r="F141" s="69" t="s">
        <v>201</v>
      </c>
      <c r="G141" s="69">
        <v>1925.48</v>
      </c>
      <c r="H141" s="58">
        <f>G141+G142+G143</f>
        <v>2202.77</v>
      </c>
    </row>
    <row r="142" spans="1:8" ht="12.75">
      <c r="A142" s="56"/>
      <c r="B142" s="133"/>
      <c r="C142" s="71" t="s">
        <v>3</v>
      </c>
      <c r="D142" s="41"/>
      <c r="E142" s="42"/>
      <c r="F142" s="69" t="s">
        <v>246</v>
      </c>
      <c r="G142" s="69">
        <v>277.29</v>
      </c>
      <c r="H142" s="58"/>
    </row>
    <row r="143" spans="1:8" ht="12.75">
      <c r="A143" s="56"/>
      <c r="B143" s="133"/>
      <c r="C143" s="71"/>
      <c r="D143" s="41"/>
      <c r="E143" s="42"/>
      <c r="F143" s="69"/>
      <c r="G143" s="69"/>
      <c r="H143" s="58"/>
    </row>
    <row r="144" spans="1:8" ht="12.75">
      <c r="A144" s="56"/>
      <c r="B144" s="133"/>
      <c r="C144" s="71"/>
      <c r="D144" s="41"/>
      <c r="E144" s="42"/>
      <c r="F144" s="69"/>
      <c r="G144" s="69"/>
      <c r="H144" s="58"/>
    </row>
    <row r="145" spans="1:8" ht="12.75">
      <c r="A145" s="56"/>
      <c r="B145" s="80">
        <v>1551</v>
      </c>
      <c r="C145" s="68" t="s">
        <v>80</v>
      </c>
      <c r="D145" s="73"/>
      <c r="E145" s="42"/>
      <c r="F145" s="69" t="s">
        <v>184</v>
      </c>
      <c r="G145" s="69">
        <v>5366.73</v>
      </c>
      <c r="H145" s="58">
        <f>G145+G146</f>
        <v>5366.73</v>
      </c>
    </row>
    <row r="146" spans="1:8" ht="12.75">
      <c r="A146" s="56"/>
      <c r="B146" s="80"/>
      <c r="C146" s="68" t="s">
        <v>39</v>
      </c>
      <c r="D146" s="28"/>
      <c r="E146" s="42"/>
      <c r="F146" s="69"/>
      <c r="G146" s="69"/>
      <c r="H146" s="58"/>
    </row>
    <row r="147" spans="1:8" ht="12.75">
      <c r="A147" s="56"/>
      <c r="B147" s="80"/>
      <c r="C147" s="68"/>
      <c r="D147" s="28"/>
      <c r="E147" s="42"/>
      <c r="F147" s="69"/>
      <c r="G147" s="69"/>
      <c r="H147" s="58"/>
    </row>
    <row r="148" spans="1:8" ht="12.75">
      <c r="A148" s="56"/>
      <c r="B148" s="80">
        <v>1552</v>
      </c>
      <c r="C148" s="68" t="s">
        <v>81</v>
      </c>
      <c r="D148" s="73"/>
      <c r="E148" s="42"/>
      <c r="F148" s="69" t="s">
        <v>211</v>
      </c>
      <c r="G148" s="69">
        <v>550.26</v>
      </c>
      <c r="H148" s="58">
        <f>G148+G149</f>
        <v>550.26</v>
      </c>
    </row>
    <row r="149" spans="1:8" ht="12.75">
      <c r="A149" s="56"/>
      <c r="B149" s="80"/>
      <c r="C149" s="68" t="s">
        <v>3</v>
      </c>
      <c r="D149" s="28"/>
      <c r="E149" s="42"/>
      <c r="F149" s="69"/>
      <c r="G149" s="69"/>
      <c r="H149" s="58"/>
    </row>
    <row r="150" spans="1:8" ht="12.75">
      <c r="A150" s="56"/>
      <c r="B150" s="80"/>
      <c r="C150" s="68"/>
      <c r="D150" s="28"/>
      <c r="E150" s="42"/>
      <c r="F150" s="69"/>
      <c r="G150" s="69"/>
      <c r="H150" s="58"/>
    </row>
    <row r="151" spans="1:8" ht="12.75">
      <c r="A151" s="56"/>
      <c r="B151" s="80">
        <v>1553</v>
      </c>
      <c r="C151" s="75" t="s">
        <v>40</v>
      </c>
      <c r="D151" s="74"/>
      <c r="E151" s="42"/>
      <c r="F151" s="69" t="s">
        <v>185</v>
      </c>
      <c r="G151" s="69">
        <v>2182.75</v>
      </c>
      <c r="H151" s="58">
        <f>G151+G152</f>
        <v>2182.75</v>
      </c>
    </row>
    <row r="152" spans="1:8" ht="12.75">
      <c r="A152" s="56"/>
      <c r="B152" s="80"/>
      <c r="C152" s="75" t="s">
        <v>3</v>
      </c>
      <c r="D152" s="28"/>
      <c r="E152" s="42"/>
      <c r="F152" s="69"/>
      <c r="G152" s="69"/>
      <c r="H152" s="58"/>
    </row>
    <row r="153" spans="1:8" ht="12.75">
      <c r="A153" s="56"/>
      <c r="B153" s="80"/>
      <c r="C153" s="75"/>
      <c r="D153" s="28"/>
      <c r="E153" s="42"/>
      <c r="F153" s="69"/>
      <c r="G153" s="69"/>
      <c r="H153" s="58"/>
    </row>
    <row r="154" spans="1:8" ht="12.75">
      <c r="A154" s="56"/>
      <c r="B154" s="80">
        <v>1554</v>
      </c>
      <c r="C154" s="75" t="s">
        <v>82</v>
      </c>
      <c r="D154" s="28"/>
      <c r="E154" s="42"/>
      <c r="F154" s="69" t="s">
        <v>186</v>
      </c>
      <c r="G154" s="69">
        <v>2055.05</v>
      </c>
      <c r="H154" s="58">
        <f>G154+G155</f>
        <v>3101.42</v>
      </c>
    </row>
    <row r="155" spans="1:8" ht="12.75">
      <c r="A155" s="56"/>
      <c r="B155" s="80"/>
      <c r="C155" s="75" t="s">
        <v>83</v>
      </c>
      <c r="D155" s="28"/>
      <c r="E155" s="42"/>
      <c r="F155" s="69" t="s">
        <v>202</v>
      </c>
      <c r="G155" s="69">
        <v>1046.37</v>
      </c>
      <c r="H155" s="58"/>
    </row>
    <row r="156" spans="1:8" ht="12.75">
      <c r="A156" s="56"/>
      <c r="B156" s="80"/>
      <c r="C156" s="75"/>
      <c r="D156" s="28"/>
      <c r="E156" s="42"/>
      <c r="F156" s="69"/>
      <c r="G156" s="69"/>
      <c r="H156" s="58"/>
    </row>
    <row r="157" spans="1:8" ht="12.75">
      <c r="A157" s="56"/>
      <c r="B157" s="80">
        <v>1855</v>
      </c>
      <c r="C157" s="75" t="s">
        <v>84</v>
      </c>
      <c r="D157" s="28"/>
      <c r="E157" s="42"/>
      <c r="F157" s="69" t="s">
        <v>187</v>
      </c>
      <c r="G157" s="69">
        <v>2680.64</v>
      </c>
      <c r="H157" s="58">
        <f>G157+G158</f>
        <v>2680.64</v>
      </c>
    </row>
    <row r="158" spans="1:8" ht="12.75">
      <c r="A158" s="56"/>
      <c r="B158" s="80"/>
      <c r="C158" s="75" t="s">
        <v>3</v>
      </c>
      <c r="D158" s="28"/>
      <c r="E158" s="42"/>
      <c r="F158" s="69"/>
      <c r="G158" s="69"/>
      <c r="H158" s="58"/>
    </row>
    <row r="159" spans="1:8" ht="12.75">
      <c r="A159" s="56"/>
      <c r="B159" s="80"/>
      <c r="C159" s="75"/>
      <c r="D159" s="28"/>
      <c r="E159" s="42"/>
      <c r="F159" s="69"/>
      <c r="G159" s="69"/>
      <c r="H159" s="58"/>
    </row>
    <row r="160" spans="1:8" ht="12.75">
      <c r="A160" s="56"/>
      <c r="B160" s="80">
        <v>1856</v>
      </c>
      <c r="C160" s="75" t="s">
        <v>85</v>
      </c>
      <c r="D160" s="6"/>
      <c r="E160" s="42"/>
      <c r="F160" s="69" t="s">
        <v>188</v>
      </c>
      <c r="G160" s="69">
        <v>4121.61</v>
      </c>
      <c r="H160" s="58">
        <f>G160+G161+G162</f>
        <v>5445.04</v>
      </c>
    </row>
    <row r="161" spans="1:8" ht="12.75">
      <c r="A161" s="56"/>
      <c r="B161" s="80"/>
      <c r="C161" s="75" t="s">
        <v>3</v>
      </c>
      <c r="D161" s="28"/>
      <c r="E161" s="42"/>
      <c r="F161" s="69" t="s">
        <v>247</v>
      </c>
      <c r="G161" s="69">
        <v>894.59</v>
      </c>
      <c r="H161" s="58"/>
    </row>
    <row r="162" spans="1:8" ht="12.75">
      <c r="A162" s="56"/>
      <c r="B162" s="80"/>
      <c r="C162" s="75"/>
      <c r="D162" s="28"/>
      <c r="E162" s="42"/>
      <c r="F162" s="69" t="s">
        <v>248</v>
      </c>
      <c r="G162" s="69">
        <v>428.84</v>
      </c>
      <c r="H162" s="58"/>
    </row>
    <row r="163" spans="1:8" ht="12.75">
      <c r="A163" s="56"/>
      <c r="B163" s="80"/>
      <c r="C163" s="75"/>
      <c r="D163" s="28"/>
      <c r="E163" s="42"/>
      <c r="F163" s="69"/>
      <c r="G163" s="69"/>
      <c r="H163" s="58"/>
    </row>
    <row r="164" spans="1:8" ht="12.75">
      <c r="A164" s="56"/>
      <c r="B164" s="80">
        <v>2081</v>
      </c>
      <c r="C164" s="75" t="s">
        <v>249</v>
      </c>
      <c r="D164" s="28"/>
      <c r="E164" s="42"/>
      <c r="F164" s="69" t="s">
        <v>250</v>
      </c>
      <c r="G164" s="69">
        <v>223.7</v>
      </c>
      <c r="H164" s="58">
        <f>G164+G165</f>
        <v>223.7</v>
      </c>
    </row>
    <row r="165" spans="1:8" ht="12.75">
      <c r="A165" s="56"/>
      <c r="B165" s="80"/>
      <c r="C165" s="75"/>
      <c r="D165" s="6"/>
      <c r="E165" s="42"/>
      <c r="F165" s="69"/>
      <c r="G165" s="69"/>
      <c r="H165" s="58"/>
    </row>
    <row r="166" spans="1:8" ht="12.75">
      <c r="A166" s="56"/>
      <c r="B166" s="80"/>
      <c r="C166" s="75"/>
      <c r="D166" s="28"/>
      <c r="E166" s="42"/>
      <c r="F166" s="69"/>
      <c r="G166" s="69"/>
      <c r="H166" s="58"/>
    </row>
    <row r="167" spans="1:8" ht="12.75">
      <c r="A167" s="56"/>
      <c r="B167" s="80">
        <v>1857</v>
      </c>
      <c r="C167" s="75" t="s">
        <v>251</v>
      </c>
      <c r="D167" s="28"/>
      <c r="E167" s="42"/>
      <c r="F167" s="69" t="s">
        <v>252</v>
      </c>
      <c r="G167" s="69">
        <v>227.29</v>
      </c>
      <c r="H167" s="58">
        <f>G167+G168</f>
        <v>227.29</v>
      </c>
    </row>
    <row r="168" spans="1:8" ht="12.75">
      <c r="A168" s="56"/>
      <c r="B168" s="80"/>
      <c r="C168" s="75"/>
      <c r="D168" s="6"/>
      <c r="E168" s="42"/>
      <c r="F168" s="69"/>
      <c r="G168" s="69"/>
      <c r="H168" s="58"/>
    </row>
    <row r="169" spans="1:8" ht="12.75">
      <c r="A169" s="56"/>
      <c r="B169" s="80"/>
      <c r="C169" s="75"/>
      <c r="D169" s="28"/>
      <c r="E169" s="42"/>
      <c r="F169" s="69"/>
      <c r="G169" s="69"/>
      <c r="H169" s="58"/>
    </row>
    <row r="170" spans="1:8" ht="12.75">
      <c r="A170" s="56"/>
      <c r="B170" s="80">
        <v>2214</v>
      </c>
      <c r="C170" s="75" t="s">
        <v>89</v>
      </c>
      <c r="D170" s="28"/>
      <c r="E170" s="42"/>
      <c r="F170" s="69" t="s">
        <v>203</v>
      </c>
      <c r="G170" s="69">
        <v>4475.17</v>
      </c>
      <c r="H170" s="58">
        <f>G170+G171</f>
        <v>4475.17</v>
      </c>
    </row>
    <row r="171" spans="1:8" ht="12.75">
      <c r="A171" s="56"/>
      <c r="B171" s="80"/>
      <c r="C171" s="75" t="s">
        <v>90</v>
      </c>
      <c r="D171" s="6"/>
      <c r="E171" s="42"/>
      <c r="F171" s="69"/>
      <c r="G171" s="69"/>
      <c r="H171" s="58"/>
    </row>
    <row r="172" spans="1:8" ht="12.75">
      <c r="A172" s="56"/>
      <c r="B172" s="80"/>
      <c r="C172" s="75"/>
      <c r="D172" s="28"/>
      <c r="E172" s="42"/>
      <c r="F172" s="69"/>
      <c r="G172" s="69"/>
      <c r="H172" s="58"/>
    </row>
    <row r="173" spans="1:8" ht="12.75">
      <c r="A173" s="56"/>
      <c r="B173" s="80">
        <v>3123</v>
      </c>
      <c r="C173" s="75" t="s">
        <v>91</v>
      </c>
      <c r="D173" s="28"/>
      <c r="E173" s="42"/>
      <c r="F173" s="69" t="s">
        <v>204</v>
      </c>
      <c r="G173" s="69">
        <v>5426</v>
      </c>
      <c r="H173" s="58">
        <f>G173+G174</f>
        <v>5426</v>
      </c>
    </row>
    <row r="174" spans="1:8" ht="12.75">
      <c r="A174" s="56"/>
      <c r="B174" s="80"/>
      <c r="C174" s="75" t="s">
        <v>92</v>
      </c>
      <c r="D174" s="6"/>
      <c r="E174" s="42"/>
      <c r="F174" s="69"/>
      <c r="G174" s="69"/>
      <c r="H174" s="58"/>
    </row>
    <row r="175" spans="1:8" ht="12.75">
      <c r="A175" s="56"/>
      <c r="B175" s="80"/>
      <c r="C175" s="75"/>
      <c r="D175" s="28"/>
      <c r="E175" s="42"/>
      <c r="F175" s="69"/>
      <c r="G175" s="69"/>
      <c r="H175" s="58"/>
    </row>
    <row r="176" spans="1:8" ht="12.75">
      <c r="A176" s="56"/>
      <c r="B176" s="80">
        <v>1719</v>
      </c>
      <c r="C176" s="75" t="s">
        <v>93</v>
      </c>
      <c r="D176" s="28"/>
      <c r="E176" s="42"/>
      <c r="F176" s="69" t="s">
        <v>253</v>
      </c>
      <c r="G176" s="69">
        <v>124.46</v>
      </c>
      <c r="H176" s="58">
        <f>G176+G177</f>
        <v>124.46</v>
      </c>
    </row>
    <row r="177" spans="1:8" ht="12.75">
      <c r="A177" s="56"/>
      <c r="B177" s="80"/>
      <c r="C177" s="75" t="s">
        <v>94</v>
      </c>
      <c r="D177" s="28"/>
      <c r="E177" s="42"/>
      <c r="F177" s="69"/>
      <c r="G177" s="69"/>
      <c r="H177" s="58"/>
    </row>
    <row r="178" spans="1:8" ht="12.75">
      <c r="A178" s="56"/>
      <c r="B178" s="80"/>
      <c r="C178" s="75"/>
      <c r="D178" s="28"/>
      <c r="E178" s="42"/>
      <c r="F178" s="69"/>
      <c r="G178" s="69"/>
      <c r="H178" s="58"/>
    </row>
    <row r="179" spans="1:8" ht="12.75">
      <c r="A179" s="56"/>
      <c r="B179" s="80">
        <v>2192</v>
      </c>
      <c r="C179" s="75" t="s">
        <v>95</v>
      </c>
      <c r="D179" s="121"/>
      <c r="E179" s="42"/>
      <c r="F179" s="69" t="s">
        <v>205</v>
      </c>
      <c r="G179" s="69">
        <v>604.37</v>
      </c>
      <c r="H179" s="58">
        <f>G179+G180</f>
        <v>604.37</v>
      </c>
    </row>
    <row r="180" spans="1:8" ht="12.75">
      <c r="A180" s="56"/>
      <c r="B180" s="80"/>
      <c r="C180" s="75" t="s">
        <v>42</v>
      </c>
      <c r="D180" s="28"/>
      <c r="E180" s="42"/>
      <c r="F180" s="69"/>
      <c r="G180" s="69"/>
      <c r="H180" s="58"/>
    </row>
    <row r="181" spans="1:8" ht="12.75">
      <c r="A181" s="56"/>
      <c r="B181" s="80"/>
      <c r="C181" s="75"/>
      <c r="D181" s="28"/>
      <c r="E181" s="42"/>
      <c r="F181" s="69"/>
      <c r="G181" s="69"/>
      <c r="H181" s="58"/>
    </row>
    <row r="182" spans="1:8" ht="12.75">
      <c r="A182" s="56"/>
      <c r="B182" s="80">
        <v>2487</v>
      </c>
      <c r="C182" s="75" t="s">
        <v>43</v>
      </c>
      <c r="D182" s="6"/>
      <c r="E182" s="42"/>
      <c r="F182" s="69" t="s">
        <v>254</v>
      </c>
      <c r="G182" s="69">
        <v>527.35</v>
      </c>
      <c r="H182" s="58">
        <f>G182+G183</f>
        <v>527.35</v>
      </c>
    </row>
    <row r="183" spans="1:8" ht="12.75">
      <c r="A183" s="56"/>
      <c r="B183" s="80"/>
      <c r="C183" s="75" t="s">
        <v>96</v>
      </c>
      <c r="D183" s="28"/>
      <c r="E183" s="42"/>
      <c r="F183" s="69"/>
      <c r="G183" s="69"/>
      <c r="H183" s="58"/>
    </row>
    <row r="184" spans="1:8" ht="12.75">
      <c r="A184" s="56"/>
      <c r="B184" s="80"/>
      <c r="C184" s="75"/>
      <c r="D184" s="28"/>
      <c r="E184" s="42"/>
      <c r="F184" s="69"/>
      <c r="G184" s="69"/>
      <c r="H184" s="58"/>
    </row>
    <row r="185" spans="1:8" ht="12.75">
      <c r="A185" s="56"/>
      <c r="B185" s="57">
        <v>3534</v>
      </c>
      <c r="C185" s="75" t="s">
        <v>156</v>
      </c>
      <c r="D185" s="50"/>
      <c r="E185" s="42"/>
      <c r="F185" s="51" t="s">
        <v>206</v>
      </c>
      <c r="G185" s="59">
        <v>357.02</v>
      </c>
      <c r="H185" s="58">
        <f>G185+G186</f>
        <v>357.02</v>
      </c>
    </row>
    <row r="186" spans="1:8" ht="12.75">
      <c r="A186" s="56"/>
      <c r="B186" s="57"/>
      <c r="C186" s="75" t="s">
        <v>97</v>
      </c>
      <c r="D186" s="50"/>
      <c r="E186" s="42"/>
      <c r="F186" s="51"/>
      <c r="G186" s="59"/>
      <c r="H186" s="58"/>
    </row>
    <row r="187" spans="1:8" ht="12.75">
      <c r="A187" s="56"/>
      <c r="B187" s="80"/>
      <c r="C187" s="75"/>
      <c r="D187" s="28"/>
      <c r="E187" s="42"/>
      <c r="F187" s="69"/>
      <c r="G187" s="69"/>
      <c r="H187" s="58"/>
    </row>
    <row r="188" spans="1:8" ht="12.75">
      <c r="A188" s="56"/>
      <c r="B188" s="80">
        <v>3535</v>
      </c>
      <c r="C188" s="75" t="s">
        <v>255</v>
      </c>
      <c r="D188" s="28"/>
      <c r="E188" s="42"/>
      <c r="F188" s="69" t="s">
        <v>256</v>
      </c>
      <c r="G188" s="69">
        <v>49.9</v>
      </c>
      <c r="H188" s="58">
        <f>G188+G189</f>
        <v>49.9</v>
      </c>
    </row>
    <row r="189" spans="1:8" ht="12.75">
      <c r="A189" s="56"/>
      <c r="B189" s="80"/>
      <c r="C189" s="75" t="s">
        <v>257</v>
      </c>
      <c r="D189" s="28"/>
      <c r="E189" s="42"/>
      <c r="F189" s="69"/>
      <c r="G189" s="69"/>
      <c r="H189" s="58"/>
    </row>
    <row r="190" spans="1:8" ht="12.75">
      <c r="A190" s="56"/>
      <c r="B190" s="80"/>
      <c r="C190" s="75"/>
      <c r="D190" s="50"/>
      <c r="E190" s="50"/>
      <c r="F190" s="69"/>
      <c r="G190" s="69"/>
      <c r="H190" s="58"/>
    </row>
    <row r="191" spans="1:8" ht="12.75">
      <c r="A191" s="56"/>
      <c r="B191" s="80">
        <v>3537</v>
      </c>
      <c r="C191" s="75" t="s">
        <v>45</v>
      </c>
      <c r="D191" s="50"/>
      <c r="E191" s="50"/>
      <c r="F191" s="69" t="s">
        <v>189</v>
      </c>
      <c r="G191" s="69">
        <v>4354.15</v>
      </c>
      <c r="H191" s="58">
        <f>G191+G192</f>
        <v>4354.15</v>
      </c>
    </row>
    <row r="192" spans="1:8" ht="12.75">
      <c r="A192" s="56"/>
      <c r="B192" s="80"/>
      <c r="C192" s="75" t="s">
        <v>100</v>
      </c>
      <c r="D192" s="41"/>
      <c r="E192" s="42"/>
      <c r="F192" s="69"/>
      <c r="G192" s="69"/>
      <c r="H192" s="58"/>
    </row>
    <row r="193" spans="1:8" ht="12.75">
      <c r="A193" s="56"/>
      <c r="B193" s="80"/>
      <c r="C193" s="75"/>
      <c r="D193" s="23"/>
      <c r="E193" s="42"/>
      <c r="F193" s="69"/>
      <c r="G193" s="69"/>
      <c r="H193" s="58"/>
    </row>
    <row r="194" spans="1:8" ht="12.75">
      <c r="A194" s="56"/>
      <c r="B194" s="80">
        <v>3540</v>
      </c>
      <c r="C194" s="75" t="s">
        <v>258</v>
      </c>
      <c r="D194" s="6"/>
      <c r="E194" s="42"/>
      <c r="F194" s="69" t="s">
        <v>206</v>
      </c>
      <c r="G194" s="69">
        <v>85.74</v>
      </c>
      <c r="H194" s="58">
        <f>G194</f>
        <v>85.74</v>
      </c>
    </row>
    <row r="195" spans="1:8" ht="12.75">
      <c r="A195" s="56"/>
      <c r="B195" s="80"/>
      <c r="C195" s="75" t="s">
        <v>102</v>
      </c>
      <c r="D195" s="28"/>
      <c r="E195" s="42"/>
      <c r="F195" s="69"/>
      <c r="G195" s="69"/>
      <c r="H195" s="58"/>
    </row>
    <row r="196" spans="1:8" ht="13.5" thickBot="1">
      <c r="A196" s="56"/>
      <c r="B196" s="80"/>
      <c r="C196" s="75"/>
      <c r="D196" s="28"/>
      <c r="E196" s="42"/>
      <c r="F196" s="69"/>
      <c r="G196" s="69"/>
      <c r="H196" s="58"/>
    </row>
    <row r="197" spans="1:8" ht="13.5" thickBot="1">
      <c r="A197" s="147"/>
      <c r="B197" s="83"/>
      <c r="C197" s="83" t="s">
        <v>46</v>
      </c>
      <c r="D197" s="84"/>
      <c r="E197" s="85"/>
      <c r="F197" s="86"/>
      <c r="G197" s="87">
        <f>SUM(G11:G196)</f>
        <v>299988.6200000001</v>
      </c>
      <c r="H197" s="88">
        <f>SUM(H11:H196)</f>
        <v>299988.62000000005</v>
      </c>
    </row>
    <row r="198" spans="5:8" ht="12.75">
      <c r="E198" s="6"/>
      <c r="F198" s="7"/>
      <c r="G198" s="7"/>
      <c r="H198" s="89"/>
    </row>
    <row r="199" spans="5:8" ht="12.75">
      <c r="E199" s="6"/>
      <c r="F199" s="7"/>
      <c r="G199" s="7" t="s">
        <v>103</v>
      </c>
      <c r="H199" s="89"/>
    </row>
    <row r="200" spans="4:8" ht="12.75">
      <c r="D200" s="6"/>
      <c r="E200" s="7"/>
      <c r="F200" s="7"/>
      <c r="G200" s="7" t="s">
        <v>104</v>
      </c>
      <c r="H200" s="89"/>
    </row>
    <row r="201" spans="4:8" ht="12.75">
      <c r="D201" s="6"/>
      <c r="E201" s="7"/>
      <c r="F201" s="7"/>
      <c r="G201" s="7"/>
      <c r="H201" s="89"/>
    </row>
    <row r="202" spans="4:8" ht="12.75">
      <c r="D202" s="6"/>
      <c r="E202" s="7"/>
      <c r="F202" s="7"/>
      <c r="G202" s="7"/>
      <c r="H202" s="89"/>
    </row>
    <row r="203" spans="5:7" ht="12.75">
      <c r="E203" s="3"/>
      <c r="G203" s="38"/>
    </row>
    <row r="204" spans="5:7" ht="12.75">
      <c r="E204" s="3"/>
      <c r="F204" s="148"/>
      <c r="G204" s="38"/>
    </row>
    <row r="205" spans="6:7" ht="12.75">
      <c r="F205" s="6"/>
      <c r="G205" s="99"/>
    </row>
    <row r="206" ht="12.75">
      <c r="G206" s="38"/>
    </row>
    <row r="207" ht="12.75">
      <c r="F207" s="7"/>
    </row>
    <row r="208" ht="12.75">
      <c r="F208" s="7"/>
    </row>
    <row r="210" spans="5:6" ht="12.75">
      <c r="E210" s="6"/>
      <c r="F210" s="100"/>
    </row>
    <row r="211" ht="12.75">
      <c r="E211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91">
      <selection activeCell="G8" sqref="G8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7.57421875" style="5" customWidth="1"/>
    <col min="4" max="4" width="17.8515625" style="5" customWidth="1"/>
    <col min="5" max="5" width="12.57421875" style="5" customWidth="1"/>
    <col min="6" max="6" width="17.8515625" style="5" customWidth="1"/>
    <col min="7" max="7" width="13.7109375" style="5" customWidth="1"/>
    <col min="8" max="8" width="16.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207</v>
      </c>
      <c r="E6" s="11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160</v>
      </c>
      <c r="C8" s="3"/>
      <c r="E8" s="6"/>
      <c r="F8" s="7"/>
      <c r="G8" s="7"/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40" t="s">
        <v>52</v>
      </c>
      <c r="B10" s="141" t="s">
        <v>162</v>
      </c>
      <c r="C10" s="13" t="s">
        <v>1</v>
      </c>
      <c r="D10" s="15" t="s">
        <v>54</v>
      </c>
      <c r="E10" s="16" t="s">
        <v>55</v>
      </c>
      <c r="F10" s="17" t="s">
        <v>56</v>
      </c>
      <c r="G10" s="142" t="s">
        <v>57</v>
      </c>
      <c r="H10" s="19" t="s">
        <v>58</v>
      </c>
    </row>
    <row r="11" spans="1:8" ht="12.75">
      <c r="A11" s="56"/>
      <c r="B11" s="143">
        <v>1503</v>
      </c>
      <c r="C11" s="22" t="s">
        <v>2</v>
      </c>
      <c r="D11" s="23"/>
      <c r="E11" s="24"/>
      <c r="F11" s="25" t="s">
        <v>163</v>
      </c>
      <c r="G11" s="26">
        <v>5481.21</v>
      </c>
      <c r="H11" s="27">
        <f>G11+G12</f>
        <v>5481.21</v>
      </c>
    </row>
    <row r="12" spans="1:8" ht="12.75">
      <c r="A12" s="56"/>
      <c r="B12" s="120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20"/>
      <c r="C13" s="30"/>
      <c r="D13" s="23"/>
      <c r="E13" s="31"/>
      <c r="F13" s="32"/>
      <c r="G13" s="33"/>
      <c r="H13" s="34"/>
    </row>
    <row r="14" spans="1:8" ht="12.75">
      <c r="A14" s="56"/>
      <c r="B14" s="120">
        <v>1508</v>
      </c>
      <c r="C14" s="35" t="s">
        <v>8</v>
      </c>
      <c r="D14" s="23"/>
      <c r="E14" s="31"/>
      <c r="F14" s="32" t="s">
        <v>191</v>
      </c>
      <c r="G14" s="33">
        <v>6543.16</v>
      </c>
      <c r="H14" s="34">
        <f>G14+G15+G16</f>
        <v>6543.16</v>
      </c>
    </row>
    <row r="15" spans="1:8" ht="12.75">
      <c r="A15" s="56"/>
      <c r="B15" s="120"/>
      <c r="C15" s="30" t="s">
        <v>9</v>
      </c>
      <c r="D15" s="23"/>
      <c r="E15" s="31"/>
      <c r="F15" s="32"/>
      <c r="G15" s="33"/>
      <c r="H15" s="34"/>
    </row>
    <row r="16" spans="1:8" ht="12.75">
      <c r="A16" s="56"/>
      <c r="B16" s="120"/>
      <c r="C16" s="30"/>
      <c r="D16" s="23"/>
      <c r="E16" s="31"/>
      <c r="F16" s="32"/>
      <c r="G16" s="33"/>
      <c r="H16" s="34"/>
    </row>
    <row r="17" spans="1:8" ht="12.75">
      <c r="A17" s="56"/>
      <c r="B17" s="120">
        <v>1509</v>
      </c>
      <c r="C17" s="35" t="s">
        <v>10</v>
      </c>
      <c r="D17" s="23"/>
      <c r="E17" s="31"/>
      <c r="F17" s="32" t="s">
        <v>164</v>
      </c>
      <c r="G17" s="33">
        <v>9378.5</v>
      </c>
      <c r="H17" s="34">
        <f>G17+G18+G19</f>
        <v>9378.5</v>
      </c>
    </row>
    <row r="18" spans="1:8" ht="12.75">
      <c r="A18" s="56"/>
      <c r="B18" s="120"/>
      <c r="C18" s="30" t="s">
        <v>11</v>
      </c>
      <c r="D18" s="23"/>
      <c r="E18" s="31"/>
      <c r="F18" s="32"/>
      <c r="G18" s="33"/>
      <c r="H18" s="34"/>
    </row>
    <row r="19" spans="1:8" ht="12.75">
      <c r="A19" s="56"/>
      <c r="B19" s="120"/>
      <c r="C19" s="30"/>
      <c r="D19" s="23"/>
      <c r="E19" s="31"/>
      <c r="F19" s="32"/>
      <c r="G19" s="33"/>
      <c r="H19" s="34"/>
    </row>
    <row r="20" spans="1:8" ht="12.75">
      <c r="A20" s="56"/>
      <c r="B20" s="120">
        <v>1510</v>
      </c>
      <c r="C20" s="35" t="s">
        <v>12</v>
      </c>
      <c r="D20" s="6"/>
      <c r="E20" s="31"/>
      <c r="F20" s="32" t="s">
        <v>165</v>
      </c>
      <c r="G20" s="33">
        <v>16570.48</v>
      </c>
      <c r="H20" s="34">
        <f>G20+G21</f>
        <v>16570.48</v>
      </c>
    </row>
    <row r="21" spans="1:8" ht="12.75">
      <c r="A21" s="56"/>
      <c r="B21" s="120"/>
      <c r="C21" s="30" t="s">
        <v>13</v>
      </c>
      <c r="D21" s="23"/>
      <c r="E21" s="31"/>
      <c r="F21" s="32"/>
      <c r="G21" s="33"/>
      <c r="H21" s="34"/>
    </row>
    <row r="22" spans="1:8" ht="12.75">
      <c r="A22" s="56"/>
      <c r="B22" s="120"/>
      <c r="C22" s="30"/>
      <c r="D22" s="23"/>
      <c r="E22" s="31"/>
      <c r="F22" s="32"/>
      <c r="G22" s="33"/>
      <c r="H22" s="34"/>
    </row>
    <row r="23" spans="1:8" ht="12.75">
      <c r="A23" s="56"/>
      <c r="B23" s="120">
        <v>1511</v>
      </c>
      <c r="C23" s="35" t="s">
        <v>14</v>
      </c>
      <c r="D23" s="23"/>
      <c r="E23" s="31"/>
      <c r="F23" s="28" t="s">
        <v>192</v>
      </c>
      <c r="G23" s="33">
        <v>3116.54</v>
      </c>
      <c r="H23" s="34">
        <f>G23+G24</f>
        <v>3116.54</v>
      </c>
    </row>
    <row r="24" spans="1:8" ht="12.75">
      <c r="A24" s="56"/>
      <c r="B24" s="120"/>
      <c r="C24" s="30" t="s">
        <v>3</v>
      </c>
      <c r="D24" s="23"/>
      <c r="E24" s="31"/>
      <c r="F24" s="28"/>
      <c r="G24" s="33"/>
      <c r="H24" s="34"/>
    </row>
    <row r="25" spans="1:8" ht="12.75">
      <c r="A25" s="56"/>
      <c r="B25" s="120"/>
      <c r="C25" s="30"/>
      <c r="D25" s="23"/>
      <c r="E25" s="31"/>
      <c r="F25" s="28"/>
      <c r="G25" s="33"/>
      <c r="H25" s="34"/>
    </row>
    <row r="26" spans="1:8" ht="12.75">
      <c r="A26" s="56"/>
      <c r="B26" s="120">
        <v>1514</v>
      </c>
      <c r="C26" s="35" t="s">
        <v>62</v>
      </c>
      <c r="D26" s="23"/>
      <c r="E26" s="31"/>
      <c r="F26" s="32" t="s">
        <v>192</v>
      </c>
      <c r="G26" s="33">
        <v>1153.48</v>
      </c>
      <c r="H26" s="34">
        <f>G26+G27</f>
        <v>1153.48</v>
      </c>
    </row>
    <row r="27" spans="1:8" ht="12.75">
      <c r="A27" s="56"/>
      <c r="B27" s="120"/>
      <c r="C27" s="30" t="s">
        <v>3</v>
      </c>
      <c r="D27" s="23"/>
      <c r="E27" s="31"/>
      <c r="F27" s="32"/>
      <c r="G27" s="33"/>
      <c r="H27" s="34"/>
    </row>
    <row r="28" spans="1:8" ht="12.75">
      <c r="A28" s="56"/>
      <c r="B28" s="120"/>
      <c r="C28" s="30"/>
      <c r="D28" s="23"/>
      <c r="E28" s="31"/>
      <c r="G28" s="149"/>
      <c r="H28" s="34"/>
    </row>
    <row r="29" spans="1:8" ht="12.75">
      <c r="A29" s="56"/>
      <c r="B29" s="120">
        <v>1516</v>
      </c>
      <c r="C29" s="35" t="s">
        <v>63</v>
      </c>
      <c r="D29" s="23"/>
      <c r="E29" s="31"/>
      <c r="F29" s="32" t="s">
        <v>193</v>
      </c>
      <c r="G29" s="33">
        <v>4463.22</v>
      </c>
      <c r="H29" s="34">
        <f>G29+G30+G31</f>
        <v>4463.22</v>
      </c>
    </row>
    <row r="30" spans="1:8" ht="12.75">
      <c r="A30" s="56"/>
      <c r="B30" s="120"/>
      <c r="C30" s="30" t="s">
        <v>3</v>
      </c>
      <c r="D30" s="23"/>
      <c r="E30" s="31"/>
      <c r="F30" s="32"/>
      <c r="G30" s="33"/>
      <c r="H30" s="34"/>
    </row>
    <row r="31" spans="1:8" ht="12.75">
      <c r="A31" s="56"/>
      <c r="B31" s="120"/>
      <c r="C31" s="30"/>
      <c r="D31" s="23"/>
      <c r="E31" s="31"/>
      <c r="F31" s="32"/>
      <c r="G31" s="33"/>
      <c r="H31" s="34"/>
    </row>
    <row r="32" spans="1:8" ht="12.75">
      <c r="A32" s="56"/>
      <c r="B32" s="144">
        <v>1522</v>
      </c>
      <c r="C32" s="35" t="s">
        <v>23</v>
      </c>
      <c r="D32" s="23"/>
      <c r="E32" s="31"/>
      <c r="F32" s="32" t="s">
        <v>194</v>
      </c>
      <c r="G32" s="33">
        <v>1875.22</v>
      </c>
      <c r="H32" s="34">
        <f>G32+G33</f>
        <v>1875.22</v>
      </c>
    </row>
    <row r="33" spans="1:8" ht="12.75">
      <c r="A33" s="56"/>
      <c r="B33" s="120"/>
      <c r="C33" s="30" t="s">
        <v>11</v>
      </c>
      <c r="D33" s="23"/>
      <c r="E33" s="31"/>
      <c r="F33" s="32"/>
      <c r="G33" s="33"/>
      <c r="H33" s="34"/>
    </row>
    <row r="34" spans="1:8" ht="12.75">
      <c r="A34" s="56"/>
      <c r="B34" s="120"/>
      <c r="C34" s="30"/>
      <c r="D34" s="23"/>
      <c r="E34" s="31"/>
      <c r="F34" s="32"/>
      <c r="G34" s="33"/>
      <c r="H34" s="34"/>
    </row>
    <row r="35" spans="1:8" ht="12.75">
      <c r="A35" s="56"/>
      <c r="B35" s="144">
        <v>1523</v>
      </c>
      <c r="C35" s="35" t="s">
        <v>64</v>
      </c>
      <c r="D35" s="23"/>
      <c r="E35" s="31"/>
      <c r="F35" s="32" t="s">
        <v>176</v>
      </c>
      <c r="G35" s="33">
        <v>10789.67</v>
      </c>
      <c r="H35" s="34">
        <f>G35+G36+G37</f>
        <v>10789.67</v>
      </c>
    </row>
    <row r="36" spans="1:8" ht="12.75">
      <c r="A36" s="56"/>
      <c r="B36" s="120"/>
      <c r="C36" s="30" t="s">
        <v>11</v>
      </c>
      <c r="D36" s="23"/>
      <c r="E36" s="31"/>
      <c r="F36" s="32"/>
      <c r="G36" s="33"/>
      <c r="H36" s="34"/>
    </row>
    <row r="37" spans="1:8" ht="12.75">
      <c r="A37" s="56"/>
      <c r="B37" s="120"/>
      <c r="C37" s="30"/>
      <c r="D37" s="23"/>
      <c r="E37" s="31"/>
      <c r="F37" s="32"/>
      <c r="G37" s="33"/>
      <c r="H37" s="34"/>
    </row>
    <row r="38" spans="1:8" ht="12.75">
      <c r="A38" s="56"/>
      <c r="B38" s="144">
        <v>1526</v>
      </c>
      <c r="C38" s="35" t="s">
        <v>123</v>
      </c>
      <c r="D38" s="23"/>
      <c r="E38" s="31"/>
      <c r="F38" s="32" t="s">
        <v>177</v>
      </c>
      <c r="G38" s="33">
        <v>103677.52</v>
      </c>
      <c r="H38" s="34">
        <f>G38+G39</f>
        <v>103677.52</v>
      </c>
    </row>
    <row r="39" spans="1:8" ht="12.75">
      <c r="A39" s="56"/>
      <c r="B39" s="120"/>
      <c r="C39" s="30" t="s">
        <v>3</v>
      </c>
      <c r="D39" s="23"/>
      <c r="E39" s="31"/>
      <c r="F39" s="32"/>
      <c r="G39" s="33"/>
      <c r="H39" s="34"/>
    </row>
    <row r="40" spans="1:8" ht="12.75">
      <c r="A40" s="56"/>
      <c r="B40" s="120"/>
      <c r="C40" s="30"/>
      <c r="D40" s="23"/>
      <c r="E40" s="31"/>
      <c r="F40" s="32"/>
      <c r="G40" s="33"/>
      <c r="H40" s="34"/>
    </row>
    <row r="41" spans="1:8" ht="12.75">
      <c r="A41" s="56"/>
      <c r="B41" s="144">
        <v>1527</v>
      </c>
      <c r="C41" s="35" t="s">
        <v>65</v>
      </c>
      <c r="D41" s="23"/>
      <c r="E41" s="31"/>
      <c r="F41" s="32" t="s">
        <v>167</v>
      </c>
      <c r="G41" s="33">
        <v>5598.17</v>
      </c>
      <c r="H41" s="34">
        <f>G41+G42</f>
        <v>5878.59</v>
      </c>
    </row>
    <row r="42" spans="1:8" ht="12.75">
      <c r="A42" s="56"/>
      <c r="B42" s="120"/>
      <c r="C42" s="30" t="s">
        <v>26</v>
      </c>
      <c r="D42" s="23"/>
      <c r="E42" s="31"/>
      <c r="F42" s="32" t="s">
        <v>208</v>
      </c>
      <c r="G42" s="33">
        <v>280.42</v>
      </c>
      <c r="H42" s="34"/>
    </row>
    <row r="43" spans="1:8" ht="12.75">
      <c r="A43" s="56"/>
      <c r="B43" s="120"/>
      <c r="C43" s="30"/>
      <c r="D43" s="23"/>
      <c r="E43" s="31"/>
      <c r="F43" s="32"/>
      <c r="G43" s="33"/>
      <c r="H43" s="34"/>
    </row>
    <row r="44" spans="1:8" ht="12.75">
      <c r="A44" s="56"/>
      <c r="B44" s="144">
        <v>1529</v>
      </c>
      <c r="C44" s="35" t="s">
        <v>28</v>
      </c>
      <c r="D44" s="23"/>
      <c r="E44" s="31"/>
      <c r="F44" s="32" t="s">
        <v>195</v>
      </c>
      <c r="G44" s="33">
        <v>25666.6</v>
      </c>
      <c r="H44" s="34">
        <f>G44+G45+G46</f>
        <v>25666.6</v>
      </c>
    </row>
    <row r="45" spans="1:8" ht="12.75">
      <c r="A45" s="56"/>
      <c r="B45" s="120"/>
      <c r="C45" s="30" t="s">
        <v>3</v>
      </c>
      <c r="D45" s="23"/>
      <c r="E45" s="31"/>
      <c r="F45" s="32"/>
      <c r="G45" s="33"/>
      <c r="H45" s="47"/>
    </row>
    <row r="46" spans="1:8" ht="12.75">
      <c r="A46" s="56"/>
      <c r="B46" s="120"/>
      <c r="C46" s="30"/>
      <c r="D46" s="23"/>
      <c r="E46" s="31"/>
      <c r="F46" s="32"/>
      <c r="G46" s="33"/>
      <c r="H46" s="47"/>
    </row>
    <row r="47" spans="1:8" ht="12.75">
      <c r="A47" s="56"/>
      <c r="B47" s="144">
        <v>1525</v>
      </c>
      <c r="C47" s="49" t="s">
        <v>24</v>
      </c>
      <c r="D47" s="23"/>
      <c r="E47" s="31"/>
      <c r="F47" s="32" t="s">
        <v>168</v>
      </c>
      <c r="G47" s="33">
        <v>11817.2</v>
      </c>
      <c r="H47" s="34">
        <f>G47+G48+G49</f>
        <v>11817.2</v>
      </c>
    </row>
    <row r="48" spans="1:8" ht="12.75">
      <c r="A48" s="56"/>
      <c r="B48" s="80"/>
      <c r="C48" s="52" t="s">
        <v>3</v>
      </c>
      <c r="D48" s="41"/>
      <c r="E48" s="42"/>
      <c r="F48" s="32"/>
      <c r="G48" s="33"/>
      <c r="H48" s="34"/>
    </row>
    <row r="49" spans="1:8" ht="12.75">
      <c r="A49" s="56"/>
      <c r="B49" s="80"/>
      <c r="C49" s="52"/>
      <c r="D49" s="41"/>
      <c r="E49" s="42"/>
      <c r="F49" s="32"/>
      <c r="G49" s="33"/>
      <c r="H49" s="34"/>
    </row>
    <row r="50" spans="1:8" ht="12.75">
      <c r="A50" s="56"/>
      <c r="B50" s="119">
        <v>1533</v>
      </c>
      <c r="C50" s="54" t="s">
        <v>30</v>
      </c>
      <c r="D50" s="23"/>
      <c r="E50" s="31"/>
      <c r="F50" s="32" t="s">
        <v>198</v>
      </c>
      <c r="G50" s="33">
        <v>2980.98</v>
      </c>
      <c r="H50" s="34">
        <f>G50+G51+G52</f>
        <v>2980.98</v>
      </c>
    </row>
    <row r="51" spans="1:8" ht="12.75">
      <c r="A51" s="56"/>
      <c r="B51" s="80"/>
      <c r="C51" s="52" t="s">
        <v>3</v>
      </c>
      <c r="D51" s="41"/>
      <c r="E51" s="42"/>
      <c r="F51" s="32"/>
      <c r="G51" s="33"/>
      <c r="H51" s="34"/>
    </row>
    <row r="52" spans="1:8" ht="12" customHeight="1">
      <c r="A52" s="56"/>
      <c r="B52" s="80"/>
      <c r="C52" s="52"/>
      <c r="D52" s="41"/>
      <c r="E52" s="42"/>
      <c r="F52" s="32"/>
      <c r="G52" s="33"/>
      <c r="H52" s="55"/>
    </row>
    <row r="53" spans="1:8" ht="12.75">
      <c r="A53" s="56"/>
      <c r="B53" s="119">
        <v>1534</v>
      </c>
      <c r="C53" s="54" t="s">
        <v>31</v>
      </c>
      <c r="D53" s="23"/>
      <c r="E53" s="31"/>
      <c r="F53" s="32" t="s">
        <v>178</v>
      </c>
      <c r="G53" s="33">
        <v>1306.21</v>
      </c>
      <c r="H53" s="34">
        <f>G53+G54</f>
        <v>1306.21</v>
      </c>
    </row>
    <row r="54" spans="1:8" ht="12.75">
      <c r="A54" s="56"/>
      <c r="B54" s="120"/>
      <c r="C54" s="61" t="s">
        <v>3</v>
      </c>
      <c r="D54" s="23"/>
      <c r="E54" s="31"/>
      <c r="F54" s="32"/>
      <c r="G54" s="33"/>
      <c r="H54" s="34"/>
    </row>
    <row r="55" spans="1:8" ht="12.75">
      <c r="A55" s="56"/>
      <c r="B55" s="120"/>
      <c r="C55" s="61"/>
      <c r="D55" s="23"/>
      <c r="E55" s="31"/>
      <c r="F55" s="32"/>
      <c r="G55" s="33"/>
      <c r="H55" s="34"/>
    </row>
    <row r="56" spans="1:8" ht="12.75">
      <c r="A56" s="56"/>
      <c r="B56" s="145">
        <v>1537</v>
      </c>
      <c r="C56" s="63" t="s">
        <v>66</v>
      </c>
      <c r="D56" s="23"/>
      <c r="E56" s="31"/>
      <c r="F56" s="32" t="s">
        <v>170</v>
      </c>
      <c r="G56" s="33">
        <v>22119.27</v>
      </c>
      <c r="H56" s="34">
        <f>G56+G57+G58+G59</f>
        <v>64194.69</v>
      </c>
    </row>
    <row r="57" spans="1:8" ht="12.75">
      <c r="A57" s="56"/>
      <c r="B57" s="146"/>
      <c r="C57" s="64" t="s">
        <v>67</v>
      </c>
      <c r="D57" s="23"/>
      <c r="E57" s="31"/>
      <c r="F57" s="32" t="s">
        <v>179</v>
      </c>
      <c r="G57" s="33">
        <v>11066.67</v>
      </c>
      <c r="H57" s="34"/>
    </row>
    <row r="58" spans="1:8" ht="12.75">
      <c r="A58" s="56"/>
      <c r="B58" s="146"/>
      <c r="C58" s="64"/>
      <c r="D58" s="23"/>
      <c r="E58" s="31"/>
      <c r="F58" s="32" t="s">
        <v>172</v>
      </c>
      <c r="G58" s="33">
        <v>22113.85</v>
      </c>
      <c r="H58" s="34"/>
    </row>
    <row r="59" spans="1:8" ht="12.75">
      <c r="A59" s="56"/>
      <c r="B59" s="146"/>
      <c r="C59" s="64"/>
      <c r="D59" s="23"/>
      <c r="E59" s="31"/>
      <c r="F59" s="32" t="s">
        <v>171</v>
      </c>
      <c r="G59" s="33">
        <v>8894.9</v>
      </c>
      <c r="H59" s="34"/>
    </row>
    <row r="60" spans="1:8" ht="12.75">
      <c r="A60" s="56"/>
      <c r="B60" s="146"/>
      <c r="C60" s="64"/>
      <c r="D60" s="23"/>
      <c r="E60" s="31"/>
      <c r="F60" s="32"/>
      <c r="G60" s="33"/>
      <c r="H60" s="34"/>
    </row>
    <row r="61" spans="1:8" ht="12.75">
      <c r="A61" s="56"/>
      <c r="B61" s="146">
        <v>1538</v>
      </c>
      <c r="C61" s="63" t="s">
        <v>33</v>
      </c>
      <c r="D61" s="23"/>
      <c r="E61" s="178"/>
      <c r="F61" s="32" t="s">
        <v>199</v>
      </c>
      <c r="G61" s="33">
        <v>5785.37</v>
      </c>
      <c r="H61" s="34">
        <f>G61+G62</f>
        <v>8275.52</v>
      </c>
    </row>
    <row r="62" spans="1:8" ht="12.75">
      <c r="A62" s="56"/>
      <c r="B62" s="146"/>
      <c r="C62" s="63" t="s">
        <v>34</v>
      </c>
      <c r="D62" s="23"/>
      <c r="E62" s="31"/>
      <c r="F62" s="32" t="s">
        <v>209</v>
      </c>
      <c r="G62" s="33">
        <v>2490.15</v>
      </c>
      <c r="H62" s="34"/>
    </row>
    <row r="63" spans="1:8" ht="12.75">
      <c r="A63" s="56"/>
      <c r="B63" s="146"/>
      <c r="C63" s="63"/>
      <c r="D63" s="23"/>
      <c r="E63" s="31"/>
      <c r="F63" s="32"/>
      <c r="G63" s="33"/>
      <c r="H63" s="34"/>
    </row>
    <row r="64" spans="1:8" ht="12.75">
      <c r="A64" s="56"/>
      <c r="B64" s="120">
        <v>1539</v>
      </c>
      <c r="C64" s="54" t="s">
        <v>137</v>
      </c>
      <c r="D64" s="23"/>
      <c r="E64" s="31"/>
      <c r="F64" s="32" t="s">
        <v>173</v>
      </c>
      <c r="G64" s="33">
        <v>841.25</v>
      </c>
      <c r="H64" s="34">
        <f>G64+G65</f>
        <v>841.25</v>
      </c>
    </row>
    <row r="65" spans="1:8" ht="12.75">
      <c r="A65" s="56"/>
      <c r="B65" s="120"/>
      <c r="C65" s="54"/>
      <c r="D65" s="23"/>
      <c r="E65" s="31"/>
      <c r="F65" s="32"/>
      <c r="G65" s="33"/>
      <c r="H65" s="34"/>
    </row>
    <row r="66" spans="1:8" ht="12.75">
      <c r="A66" s="56"/>
      <c r="B66" s="120"/>
      <c r="C66" s="54"/>
      <c r="D66" s="23"/>
      <c r="E66" s="31"/>
      <c r="F66" s="32"/>
      <c r="G66" s="33"/>
      <c r="H66" s="34"/>
    </row>
    <row r="67" spans="1:8" ht="12.75">
      <c r="A67" s="56"/>
      <c r="B67" s="146">
        <v>1540</v>
      </c>
      <c r="C67" s="63" t="s">
        <v>69</v>
      </c>
      <c r="D67" s="23"/>
      <c r="E67" s="31"/>
      <c r="F67" s="32" t="s">
        <v>210</v>
      </c>
      <c r="G67" s="33">
        <v>1167.32</v>
      </c>
      <c r="H67" s="34">
        <f>G67+G68</f>
        <v>1167.32</v>
      </c>
    </row>
    <row r="68" spans="1:8" ht="12.75">
      <c r="A68" s="56"/>
      <c r="B68" s="146"/>
      <c r="C68" s="63" t="s">
        <v>3</v>
      </c>
      <c r="D68" s="23"/>
      <c r="E68" s="31"/>
      <c r="F68" s="32"/>
      <c r="G68" s="33"/>
      <c r="H68" s="34"/>
    </row>
    <row r="69" spans="1:8" ht="12.75">
      <c r="A69" s="56"/>
      <c r="B69" s="146"/>
      <c r="C69" s="63"/>
      <c r="D69" s="23"/>
      <c r="E69" s="31"/>
      <c r="F69" s="32"/>
      <c r="G69" s="33"/>
      <c r="H69" s="34"/>
    </row>
    <row r="70" spans="1:8" ht="12.75">
      <c r="A70" s="56"/>
      <c r="B70" s="120">
        <v>1543</v>
      </c>
      <c r="C70" s="54" t="s">
        <v>72</v>
      </c>
      <c r="D70" s="23"/>
      <c r="E70" s="31"/>
      <c r="F70" s="32" t="s">
        <v>180</v>
      </c>
      <c r="G70" s="33">
        <v>481.92</v>
      </c>
      <c r="H70" s="34">
        <f>G70+G71</f>
        <v>481.92</v>
      </c>
    </row>
    <row r="71" spans="1:8" ht="12.75">
      <c r="A71" s="56"/>
      <c r="B71" s="120"/>
      <c r="C71" s="54" t="s">
        <v>36</v>
      </c>
      <c r="D71" s="23"/>
      <c r="E71" s="31"/>
      <c r="F71" s="32"/>
      <c r="G71" s="33"/>
      <c r="H71" s="34"/>
    </row>
    <row r="72" spans="1:8" ht="12.75">
      <c r="A72" s="56"/>
      <c r="B72" s="120"/>
      <c r="C72" s="54"/>
      <c r="D72" s="23"/>
      <c r="E72" s="31"/>
      <c r="F72" s="32"/>
      <c r="G72" s="33"/>
      <c r="H72" s="34"/>
    </row>
    <row r="73" spans="1:8" ht="12.75">
      <c r="A73" s="56"/>
      <c r="B73" s="80">
        <v>1545</v>
      </c>
      <c r="C73" s="68" t="s">
        <v>74</v>
      </c>
      <c r="D73" s="41"/>
      <c r="E73" s="42"/>
      <c r="F73" s="69" t="s">
        <v>181</v>
      </c>
      <c r="G73" s="59">
        <v>47158.83</v>
      </c>
      <c r="H73" s="58">
        <f>G73+G74+G75</f>
        <v>47762.200000000004</v>
      </c>
    </row>
    <row r="74" spans="1:8" ht="12.75">
      <c r="A74" s="56"/>
      <c r="B74" s="80"/>
      <c r="C74" s="68" t="s">
        <v>34</v>
      </c>
      <c r="D74" s="41"/>
      <c r="E74" s="42"/>
      <c r="F74" s="69" t="s">
        <v>182</v>
      </c>
      <c r="G74" s="59">
        <v>603.37</v>
      </c>
      <c r="H74" s="58"/>
    </row>
    <row r="75" spans="1:8" ht="12.75">
      <c r="A75" s="56"/>
      <c r="B75" s="80"/>
      <c r="C75" s="68"/>
      <c r="D75" s="41"/>
      <c r="E75" s="42"/>
      <c r="F75" s="69"/>
      <c r="G75" s="59"/>
      <c r="H75" s="58"/>
    </row>
    <row r="76" spans="1:8" ht="12.75">
      <c r="A76" s="56"/>
      <c r="B76" s="80"/>
      <c r="C76" s="68"/>
      <c r="D76" s="41"/>
      <c r="E76" s="42"/>
      <c r="F76" s="69"/>
      <c r="G76" s="59"/>
      <c r="H76" s="58"/>
    </row>
    <row r="77" spans="1:8" ht="12.75">
      <c r="A77" s="56"/>
      <c r="B77" s="80">
        <v>1548</v>
      </c>
      <c r="C77" s="68" t="s">
        <v>78</v>
      </c>
      <c r="D77" s="41"/>
      <c r="E77" s="42"/>
      <c r="F77" s="69" t="s">
        <v>174</v>
      </c>
      <c r="G77" s="59">
        <v>6123.61</v>
      </c>
      <c r="H77" s="58">
        <f>G77+G78+G79</f>
        <v>6123.61</v>
      </c>
    </row>
    <row r="78" spans="1:8" ht="12.75">
      <c r="A78" s="56"/>
      <c r="B78" s="80"/>
      <c r="C78" s="68" t="s">
        <v>3</v>
      </c>
      <c r="D78" s="41"/>
      <c r="E78" s="42"/>
      <c r="F78" s="69"/>
      <c r="G78" s="59"/>
      <c r="H78" s="58"/>
    </row>
    <row r="79" spans="1:8" ht="12.75">
      <c r="A79" s="56"/>
      <c r="B79" s="80"/>
      <c r="C79" s="68"/>
      <c r="D79" s="41"/>
      <c r="E79" s="42"/>
      <c r="F79" s="69"/>
      <c r="G79" s="59"/>
      <c r="H79" s="58"/>
    </row>
    <row r="80" spans="1:8" ht="12.75">
      <c r="A80" s="56"/>
      <c r="B80" s="133">
        <v>1549</v>
      </c>
      <c r="C80" s="71" t="s">
        <v>79</v>
      </c>
      <c r="D80" s="41"/>
      <c r="E80" s="42"/>
      <c r="F80" s="69" t="s">
        <v>201</v>
      </c>
      <c r="G80" s="59">
        <v>876.88</v>
      </c>
      <c r="H80" s="58">
        <f>G80+G81+G82</f>
        <v>876.88</v>
      </c>
    </row>
    <row r="81" spans="1:8" ht="12.75">
      <c r="A81" s="56"/>
      <c r="B81" s="133"/>
      <c r="C81" s="71" t="s">
        <v>3</v>
      </c>
      <c r="D81" s="41"/>
      <c r="E81" s="42"/>
      <c r="F81" s="69"/>
      <c r="G81" s="59"/>
      <c r="H81" s="58"/>
    </row>
    <row r="82" spans="1:8" ht="12.75">
      <c r="A82" s="56"/>
      <c r="B82" s="133"/>
      <c r="C82" s="71"/>
      <c r="D82" s="41"/>
      <c r="E82" s="42"/>
      <c r="F82" s="69"/>
      <c r="G82" s="59"/>
      <c r="H82" s="58"/>
    </row>
    <row r="83" spans="1:8" ht="12.75">
      <c r="A83" s="56"/>
      <c r="B83" s="80">
        <v>1551</v>
      </c>
      <c r="C83" s="68" t="s">
        <v>80</v>
      </c>
      <c r="D83" s="73"/>
      <c r="E83" s="42"/>
      <c r="F83" s="69" t="s">
        <v>184</v>
      </c>
      <c r="G83" s="59">
        <v>3145.24</v>
      </c>
      <c r="H83" s="58">
        <f>G83+G84</f>
        <v>3145.24</v>
      </c>
    </row>
    <row r="84" spans="1:8" ht="12.75">
      <c r="A84" s="56"/>
      <c r="B84" s="80"/>
      <c r="C84" s="68" t="s">
        <v>39</v>
      </c>
      <c r="D84" s="28"/>
      <c r="E84" s="42"/>
      <c r="F84" s="69"/>
      <c r="G84" s="59"/>
      <c r="H84" s="58"/>
    </row>
    <row r="85" spans="1:8" ht="12.75">
      <c r="A85" s="56"/>
      <c r="B85" s="80"/>
      <c r="C85" s="68"/>
      <c r="D85" s="28"/>
      <c r="E85" s="42"/>
      <c r="F85" s="69"/>
      <c r="G85" s="59"/>
      <c r="H85" s="58"/>
    </row>
    <row r="86" spans="1:8" ht="12.75">
      <c r="A86" s="56"/>
      <c r="B86" s="80">
        <v>1552</v>
      </c>
      <c r="C86" s="68" t="s">
        <v>81</v>
      </c>
      <c r="D86" s="73"/>
      <c r="E86" s="42"/>
      <c r="F86" s="69" t="s">
        <v>211</v>
      </c>
      <c r="G86" s="59">
        <v>1382.11</v>
      </c>
      <c r="H86" s="58">
        <f>G86+G87</f>
        <v>1382.11</v>
      </c>
    </row>
    <row r="87" spans="1:8" ht="12.75">
      <c r="A87" s="56"/>
      <c r="B87" s="80"/>
      <c r="C87" s="68" t="s">
        <v>3</v>
      </c>
      <c r="D87" s="28"/>
      <c r="E87" s="42"/>
      <c r="F87" s="69"/>
      <c r="G87" s="59"/>
      <c r="H87" s="58"/>
    </row>
    <row r="88" spans="1:8" ht="12.75">
      <c r="A88" s="56"/>
      <c r="B88" s="80"/>
      <c r="C88" s="68"/>
      <c r="D88" s="28"/>
      <c r="E88" s="42"/>
      <c r="F88" s="69"/>
      <c r="G88" s="59"/>
      <c r="H88" s="58"/>
    </row>
    <row r="89" spans="1:8" ht="12.75">
      <c r="A89" s="56"/>
      <c r="B89" s="80">
        <v>1553</v>
      </c>
      <c r="C89" s="75" t="s">
        <v>40</v>
      </c>
      <c r="D89" s="74"/>
      <c r="E89" s="42"/>
      <c r="F89" s="69" t="s">
        <v>185</v>
      </c>
      <c r="G89" s="59">
        <v>3045.26</v>
      </c>
      <c r="H89" s="58">
        <f>G89+G90</f>
        <v>3045.26</v>
      </c>
    </row>
    <row r="90" spans="1:8" ht="12.75">
      <c r="A90" s="56"/>
      <c r="B90" s="80"/>
      <c r="C90" s="75" t="s">
        <v>3</v>
      </c>
      <c r="D90" s="28"/>
      <c r="E90" s="42"/>
      <c r="F90" s="69"/>
      <c r="G90" s="59"/>
      <c r="H90" s="58"/>
    </row>
    <row r="91" spans="1:8" ht="12.75">
      <c r="A91" s="56"/>
      <c r="B91" s="80"/>
      <c r="C91" s="75"/>
      <c r="D91" s="28"/>
      <c r="E91" s="42"/>
      <c r="F91" s="69"/>
      <c r="G91" s="59"/>
      <c r="H91" s="58"/>
    </row>
    <row r="92" spans="1:8" ht="12.75">
      <c r="A92" s="56"/>
      <c r="B92" s="80">
        <v>1554</v>
      </c>
      <c r="C92" s="75" t="s">
        <v>82</v>
      </c>
      <c r="D92" s="28"/>
      <c r="E92" s="42"/>
      <c r="F92" s="69" t="s">
        <v>186</v>
      </c>
      <c r="G92" s="59">
        <v>651.77</v>
      </c>
      <c r="H92" s="58">
        <f>G92+G93</f>
        <v>651.77</v>
      </c>
    </row>
    <row r="93" spans="1:8" ht="12.75">
      <c r="A93" s="56"/>
      <c r="B93" s="80"/>
      <c r="C93" s="75" t="s">
        <v>83</v>
      </c>
      <c r="D93" s="28"/>
      <c r="E93" s="42"/>
      <c r="F93" s="69"/>
      <c r="G93" s="59"/>
      <c r="H93" s="58"/>
    </row>
    <row r="94" spans="1:8" ht="12.75">
      <c r="A94" s="56"/>
      <c r="B94" s="80"/>
      <c r="C94" s="75"/>
      <c r="D94" s="28"/>
      <c r="E94" s="42"/>
      <c r="F94" s="69"/>
      <c r="G94" s="59"/>
      <c r="H94" s="58"/>
    </row>
    <row r="95" spans="1:8" ht="12.75">
      <c r="A95" s="56"/>
      <c r="B95" s="80">
        <v>1855</v>
      </c>
      <c r="C95" s="75" t="s">
        <v>84</v>
      </c>
      <c r="D95" s="28"/>
      <c r="E95" s="42"/>
      <c r="F95" s="69" t="s">
        <v>187</v>
      </c>
      <c r="G95" s="59">
        <v>2926.68</v>
      </c>
      <c r="H95" s="58">
        <f>G95+G96</f>
        <v>2926.68</v>
      </c>
    </row>
    <row r="96" spans="1:8" ht="12.75">
      <c r="A96" s="56"/>
      <c r="B96" s="80"/>
      <c r="C96" s="75" t="s">
        <v>3</v>
      </c>
      <c r="D96" s="28"/>
      <c r="E96" s="42"/>
      <c r="F96" s="69"/>
      <c r="G96" s="59"/>
      <c r="H96" s="58"/>
    </row>
    <row r="97" spans="1:8" ht="12.75">
      <c r="A97" s="56"/>
      <c r="B97" s="80"/>
      <c r="C97" s="75"/>
      <c r="D97" s="28"/>
      <c r="E97" s="42"/>
      <c r="F97" s="69"/>
      <c r="G97" s="59"/>
      <c r="H97" s="58"/>
    </row>
    <row r="98" spans="1:8" ht="12.75">
      <c r="A98" s="56"/>
      <c r="B98" s="80">
        <v>1856</v>
      </c>
      <c r="C98" s="75" t="s">
        <v>85</v>
      </c>
      <c r="D98" s="6"/>
      <c r="E98" s="42"/>
      <c r="F98" s="69" t="s">
        <v>188</v>
      </c>
      <c r="G98" s="59">
        <v>3936.61</v>
      </c>
      <c r="H98" s="58">
        <f>G98+G99+G100</f>
        <v>3936.61</v>
      </c>
    </row>
    <row r="99" spans="1:8" ht="12.75">
      <c r="A99" s="56"/>
      <c r="B99" s="80"/>
      <c r="C99" s="75" t="s">
        <v>3</v>
      </c>
      <c r="D99" s="28"/>
      <c r="E99" s="42"/>
      <c r="F99" s="69"/>
      <c r="G99" s="59"/>
      <c r="H99" s="58"/>
    </row>
    <row r="100" spans="1:8" ht="12.75">
      <c r="A100" s="56"/>
      <c r="B100" s="80"/>
      <c r="C100" s="75"/>
      <c r="D100" s="28"/>
      <c r="E100" s="42"/>
      <c r="F100" s="69"/>
      <c r="G100" s="59"/>
      <c r="H100" s="58"/>
    </row>
    <row r="101" spans="1:8" ht="12.75">
      <c r="A101" s="56"/>
      <c r="B101" s="80">
        <v>2214</v>
      </c>
      <c r="C101" s="75" t="s">
        <v>89</v>
      </c>
      <c r="D101" s="28"/>
      <c r="E101" s="42"/>
      <c r="F101" s="69" t="s">
        <v>203</v>
      </c>
      <c r="G101" s="59">
        <v>4611.12</v>
      </c>
      <c r="H101" s="58">
        <f>G101+G102</f>
        <v>4611.12</v>
      </c>
    </row>
    <row r="102" spans="1:8" ht="12.75">
      <c r="A102" s="56"/>
      <c r="B102" s="80"/>
      <c r="C102" s="75" t="s">
        <v>90</v>
      </c>
      <c r="D102" s="6"/>
      <c r="E102" s="42"/>
      <c r="F102" s="69"/>
      <c r="G102" s="59"/>
      <c r="H102" s="58"/>
    </row>
    <row r="103" spans="1:8" ht="12.75">
      <c r="A103" s="56"/>
      <c r="B103" s="80"/>
      <c r="C103" s="75"/>
      <c r="D103" s="28"/>
      <c r="E103" s="42"/>
      <c r="F103" s="69"/>
      <c r="G103" s="59"/>
      <c r="H103" s="58"/>
    </row>
    <row r="104" spans="1:8" ht="12.75">
      <c r="A104" s="56"/>
      <c r="B104" s="80">
        <v>3123</v>
      </c>
      <c r="C104" s="75" t="s">
        <v>91</v>
      </c>
      <c r="D104" s="28"/>
      <c r="E104" s="42"/>
      <c r="F104" s="69" t="s">
        <v>204</v>
      </c>
      <c r="G104" s="59">
        <v>7152.77</v>
      </c>
      <c r="H104" s="58">
        <f>G104+G105</f>
        <v>7152.77</v>
      </c>
    </row>
    <row r="105" spans="1:8" ht="12.75">
      <c r="A105" s="56"/>
      <c r="B105" s="80"/>
      <c r="C105" s="75" t="s">
        <v>92</v>
      </c>
      <c r="D105" s="6"/>
      <c r="E105" s="42"/>
      <c r="F105" s="69"/>
      <c r="G105" s="59"/>
      <c r="H105" s="58"/>
    </row>
    <row r="106" spans="1:8" ht="12.75">
      <c r="A106" s="56"/>
      <c r="B106" s="80"/>
      <c r="C106" s="75"/>
      <c r="D106" s="28"/>
      <c r="E106" s="42"/>
      <c r="F106" s="69"/>
      <c r="G106" s="59"/>
      <c r="H106" s="58"/>
    </row>
    <row r="107" spans="1:8" ht="12.75">
      <c r="A107" s="56"/>
      <c r="B107" s="80">
        <v>2192</v>
      </c>
      <c r="C107" s="75" t="s">
        <v>95</v>
      </c>
      <c r="D107" s="121"/>
      <c r="E107" s="42"/>
      <c r="F107" s="69" t="s">
        <v>205</v>
      </c>
      <c r="G107" s="59">
        <v>2091.56</v>
      </c>
      <c r="H107" s="58">
        <f>G107+G108</f>
        <v>2091.56</v>
      </c>
    </row>
    <row r="108" spans="1:8" ht="12.75">
      <c r="A108" s="56"/>
      <c r="B108" s="80"/>
      <c r="C108" s="75" t="s">
        <v>42</v>
      </c>
      <c r="D108" s="28"/>
      <c r="E108" s="42"/>
      <c r="F108" s="69"/>
      <c r="G108" s="59"/>
      <c r="H108" s="58"/>
    </row>
    <row r="109" spans="1:8" ht="12.75">
      <c r="A109" s="56"/>
      <c r="B109" s="80"/>
      <c r="C109" s="75"/>
      <c r="D109" s="28"/>
      <c r="E109" s="42"/>
      <c r="F109" s="69"/>
      <c r="G109" s="59"/>
      <c r="H109" s="58"/>
    </row>
    <row r="110" spans="1:8" ht="12.75">
      <c r="A110" s="56"/>
      <c r="B110" s="80">
        <v>3537</v>
      </c>
      <c r="C110" s="75" t="s">
        <v>45</v>
      </c>
      <c r="D110" s="50"/>
      <c r="E110" s="50"/>
      <c r="F110" s="69" t="s">
        <v>189</v>
      </c>
      <c r="G110" s="59">
        <v>4206.25</v>
      </c>
      <c r="H110" s="58">
        <f>G110+G111</f>
        <v>4206.25</v>
      </c>
    </row>
    <row r="111" spans="1:8" ht="12.75">
      <c r="A111" s="56"/>
      <c r="B111" s="80"/>
      <c r="C111" s="75" t="s">
        <v>100</v>
      </c>
      <c r="D111" s="41"/>
      <c r="E111" s="42"/>
      <c r="F111" s="69"/>
      <c r="G111" s="59"/>
      <c r="H111" s="58"/>
    </row>
    <row r="112" spans="1:8" ht="13.5" thickBot="1">
      <c r="A112" s="56"/>
      <c r="B112" s="80"/>
      <c r="C112" s="75"/>
      <c r="D112" s="23"/>
      <c r="E112" s="42"/>
      <c r="F112" s="69"/>
      <c r="G112" s="59"/>
      <c r="H112" s="58"/>
    </row>
    <row r="113" spans="1:8" ht="13.5" thickBot="1">
      <c r="A113" s="147"/>
      <c r="B113" s="83"/>
      <c r="C113" s="83" t="s">
        <v>46</v>
      </c>
      <c r="D113" s="84"/>
      <c r="E113" s="85"/>
      <c r="F113" s="86"/>
      <c r="G113" s="87">
        <f>SUM(G11:G112)</f>
        <v>373571.3400000001</v>
      </c>
      <c r="H113" s="88">
        <f>SUM(H11:H112)</f>
        <v>373571.34</v>
      </c>
    </row>
    <row r="114" spans="5:8" ht="12.75">
      <c r="E114" s="6"/>
      <c r="F114" s="7"/>
      <c r="G114" s="7"/>
      <c r="H114" s="89"/>
    </row>
    <row r="115" spans="5:8" ht="12.75">
      <c r="E115" s="6"/>
      <c r="F115" s="7"/>
      <c r="G115" s="7" t="s">
        <v>103</v>
      </c>
      <c r="H115" s="89"/>
    </row>
    <row r="116" spans="4:8" ht="12.75">
      <c r="D116" s="6"/>
      <c r="E116" s="7"/>
      <c r="F116" s="7"/>
      <c r="G116" s="7" t="s">
        <v>104</v>
      </c>
      <c r="H116" s="89"/>
    </row>
    <row r="117" spans="4:8" ht="12.75">
      <c r="D117" s="6"/>
      <c r="E117" s="7"/>
      <c r="F117" s="7"/>
      <c r="G117" s="7"/>
      <c r="H117" s="89"/>
    </row>
    <row r="118" spans="4:8" ht="12.75">
      <c r="D118" s="6"/>
      <c r="E118" s="7"/>
      <c r="F118" s="7"/>
      <c r="G118" s="7"/>
      <c r="H118" s="89"/>
    </row>
    <row r="119" spans="5:7" ht="12.75">
      <c r="E119" s="3"/>
      <c r="G119" s="38"/>
    </row>
    <row r="120" spans="5:7" ht="12.75">
      <c r="E120" s="3"/>
      <c r="F120" s="148"/>
      <c r="G120" s="38"/>
    </row>
    <row r="121" spans="6:7" ht="12.75">
      <c r="F121" s="6"/>
      <c r="G121" s="99"/>
    </row>
    <row r="122" ht="12.75">
      <c r="G122" s="38"/>
    </row>
    <row r="123" ht="12.75">
      <c r="F123" s="7"/>
    </row>
    <row r="124" ht="12.75">
      <c r="F124" s="7"/>
    </row>
    <row r="126" spans="5:6" ht="12.75">
      <c r="E126" s="6"/>
      <c r="F126" s="100"/>
    </row>
    <row r="127" ht="12.75">
      <c r="E127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03">
      <selection activeCell="E118" sqref="E118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8.7109375" style="5" customWidth="1"/>
    <col min="4" max="4" width="17.28125" style="5" customWidth="1"/>
    <col min="5" max="5" width="15.00390625" style="5" customWidth="1"/>
    <col min="6" max="6" width="17.8515625" style="5" customWidth="1"/>
    <col min="7" max="7" width="13.7109375" style="5" customWidth="1"/>
    <col min="8" max="8" width="16.421875" style="5" customWidth="1"/>
    <col min="9" max="9" width="10.140625" style="5" bestFit="1" customWidth="1"/>
    <col min="10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190</v>
      </c>
      <c r="E6" s="11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160</v>
      </c>
      <c r="C8" s="3"/>
      <c r="E8" s="6"/>
      <c r="F8" s="7"/>
      <c r="G8" s="7"/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40" t="s">
        <v>52</v>
      </c>
      <c r="B10" s="141" t="s">
        <v>162</v>
      </c>
      <c r="C10" s="13" t="s">
        <v>1</v>
      </c>
      <c r="D10" s="15" t="s">
        <v>54</v>
      </c>
      <c r="E10" s="16" t="s">
        <v>55</v>
      </c>
      <c r="F10" s="17" t="s">
        <v>56</v>
      </c>
      <c r="G10" s="142" t="s">
        <v>57</v>
      </c>
      <c r="H10" s="19" t="s">
        <v>58</v>
      </c>
    </row>
    <row r="11" spans="1:8" ht="12.75">
      <c r="A11" s="56"/>
      <c r="B11" s="143">
        <v>1503</v>
      </c>
      <c r="C11" s="22" t="s">
        <v>2</v>
      </c>
      <c r="D11" s="23"/>
      <c r="E11" s="24"/>
      <c r="F11" s="25" t="s">
        <v>163</v>
      </c>
      <c r="G11" s="26">
        <f>4782.72+1377.4</f>
        <v>6160.120000000001</v>
      </c>
      <c r="H11" s="27">
        <f>G11+G12</f>
        <v>6160.120000000001</v>
      </c>
    </row>
    <row r="12" spans="1:8" ht="12.75">
      <c r="A12" s="56"/>
      <c r="B12" s="120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20"/>
      <c r="C13" s="30"/>
      <c r="D13" s="23"/>
      <c r="E13" s="31"/>
      <c r="F13" s="32"/>
      <c r="G13" s="33"/>
      <c r="H13" s="34"/>
    </row>
    <row r="14" spans="1:8" ht="12.75">
      <c r="A14" s="56"/>
      <c r="B14" s="120">
        <v>1508</v>
      </c>
      <c r="C14" s="35" t="s">
        <v>8</v>
      </c>
      <c r="D14" s="23"/>
      <c r="E14" s="31"/>
      <c r="F14" s="32" t="s">
        <v>191</v>
      </c>
      <c r="G14" s="33">
        <f>1171.52+121.54</f>
        <v>1293.06</v>
      </c>
      <c r="H14" s="34">
        <f>G14+G15+G16</f>
        <v>1293.06</v>
      </c>
    </row>
    <row r="15" spans="1:8" ht="12.75">
      <c r="A15" s="56"/>
      <c r="B15" s="120"/>
      <c r="C15" s="30" t="s">
        <v>9</v>
      </c>
      <c r="D15" s="23"/>
      <c r="E15" s="31"/>
      <c r="F15" s="32"/>
      <c r="G15" s="33"/>
      <c r="H15" s="34"/>
    </row>
    <row r="16" spans="1:8" ht="12.75">
      <c r="A16" s="56"/>
      <c r="B16" s="120"/>
      <c r="C16" s="30"/>
      <c r="D16" s="23"/>
      <c r="E16" s="31"/>
      <c r="F16" s="32"/>
      <c r="G16" s="33"/>
      <c r="H16" s="34"/>
    </row>
    <row r="17" spans="1:8" ht="12.75">
      <c r="A17" s="56"/>
      <c r="B17" s="120">
        <v>1509</v>
      </c>
      <c r="C17" s="35" t="s">
        <v>10</v>
      </c>
      <c r="D17" s="23"/>
      <c r="E17" s="31"/>
      <c r="F17" s="32" t="s">
        <v>164</v>
      </c>
      <c r="G17" s="33">
        <f>16.63+607.57</f>
        <v>624.2</v>
      </c>
      <c r="H17" s="34">
        <f>G17+G18+G19</f>
        <v>624.2</v>
      </c>
    </row>
    <row r="18" spans="1:8" ht="12.75">
      <c r="A18" s="56"/>
      <c r="B18" s="120"/>
      <c r="C18" s="30" t="s">
        <v>11</v>
      </c>
      <c r="D18" s="23"/>
      <c r="E18" s="31"/>
      <c r="F18" s="32"/>
      <c r="G18" s="33"/>
      <c r="H18" s="34"/>
    </row>
    <row r="19" spans="1:8" ht="12.75">
      <c r="A19" s="56"/>
      <c r="B19" s="120"/>
      <c r="C19" s="30"/>
      <c r="D19" s="23"/>
      <c r="E19" s="31"/>
      <c r="F19" s="32"/>
      <c r="G19" s="33"/>
      <c r="H19" s="34"/>
    </row>
    <row r="20" spans="1:8" ht="12.75">
      <c r="A20" s="56"/>
      <c r="B20" s="120">
        <v>1510</v>
      </c>
      <c r="C20" s="35" t="s">
        <v>12</v>
      </c>
      <c r="D20" s="6"/>
      <c r="E20" s="31"/>
      <c r="F20" s="32" t="s">
        <v>165</v>
      </c>
      <c r="G20" s="33">
        <f>3751+9264.94</f>
        <v>13015.94</v>
      </c>
      <c r="H20" s="34">
        <f>G20+G21</f>
        <v>13015.94</v>
      </c>
    </row>
    <row r="21" spans="1:8" ht="12.75">
      <c r="A21" s="56"/>
      <c r="B21" s="120"/>
      <c r="C21" s="30" t="s">
        <v>13</v>
      </c>
      <c r="D21" s="23"/>
      <c r="E21" s="31"/>
      <c r="F21" s="32"/>
      <c r="G21" s="33"/>
      <c r="H21" s="34"/>
    </row>
    <row r="22" spans="1:8" ht="12.75">
      <c r="A22" s="56"/>
      <c r="B22" s="120"/>
      <c r="C22" s="30"/>
      <c r="D22" s="23"/>
      <c r="E22" s="31"/>
      <c r="F22" s="32"/>
      <c r="G22" s="33"/>
      <c r="H22" s="34"/>
    </row>
    <row r="23" spans="1:8" ht="12.75">
      <c r="A23" s="56"/>
      <c r="B23" s="120">
        <v>1511</v>
      </c>
      <c r="C23" s="35" t="s">
        <v>14</v>
      </c>
      <c r="D23" s="23"/>
      <c r="E23" s="31"/>
      <c r="F23" s="28" t="s">
        <v>192</v>
      </c>
      <c r="G23" s="33">
        <f>16.63+467.36</f>
        <v>483.99</v>
      </c>
      <c r="H23" s="34">
        <f>G23+G24</f>
        <v>483.99</v>
      </c>
    </row>
    <row r="24" spans="1:8" ht="12.75">
      <c r="A24" s="56"/>
      <c r="B24" s="120"/>
      <c r="C24" s="30" t="s">
        <v>3</v>
      </c>
      <c r="D24" s="23"/>
      <c r="E24" s="31"/>
      <c r="F24" s="28"/>
      <c r="G24" s="33"/>
      <c r="H24" s="34"/>
    </row>
    <row r="25" spans="1:8" ht="12.75">
      <c r="A25" s="56"/>
      <c r="B25" s="120"/>
      <c r="C25" s="30"/>
      <c r="D25" s="23"/>
      <c r="E25" s="31"/>
      <c r="F25" s="28"/>
      <c r="G25" s="33"/>
      <c r="H25" s="34"/>
    </row>
    <row r="26" spans="1:8" ht="12.75">
      <c r="A26" s="56"/>
      <c r="B26" s="120">
        <v>1514</v>
      </c>
      <c r="C26" s="35" t="s">
        <v>62</v>
      </c>
      <c r="D26" s="23"/>
      <c r="E26" s="31"/>
      <c r="F26" s="32" t="s">
        <v>192</v>
      </c>
      <c r="G26" s="33">
        <f>841.25+34.01</f>
        <v>875.26</v>
      </c>
      <c r="H26" s="34">
        <f>G26+G27</f>
        <v>875.26</v>
      </c>
    </row>
    <row r="27" spans="1:8" ht="12.75">
      <c r="A27" s="56"/>
      <c r="B27" s="120"/>
      <c r="C27" s="30" t="s">
        <v>3</v>
      </c>
      <c r="D27" s="23"/>
      <c r="E27" s="31"/>
      <c r="F27" s="32"/>
      <c r="G27" s="33"/>
      <c r="H27" s="34"/>
    </row>
    <row r="28" spans="1:8" ht="12.75">
      <c r="A28" s="56"/>
      <c r="B28" s="120"/>
      <c r="C28" s="30"/>
      <c r="D28" s="23"/>
      <c r="E28" s="31"/>
      <c r="G28" s="149"/>
      <c r="H28" s="34"/>
    </row>
    <row r="29" spans="1:8" ht="12.75">
      <c r="A29" s="56"/>
      <c r="B29" s="120">
        <v>1516</v>
      </c>
      <c r="C29" s="35" t="s">
        <v>63</v>
      </c>
      <c r="D29" s="23"/>
      <c r="E29" s="31"/>
      <c r="F29" s="32" t="s">
        <v>193</v>
      </c>
      <c r="G29" s="33">
        <f>2242.47+3037.84</f>
        <v>5280.3099999999995</v>
      </c>
      <c r="H29" s="34">
        <f>G29+G30+G31</f>
        <v>5280.3099999999995</v>
      </c>
    </row>
    <row r="30" spans="1:8" ht="12.75">
      <c r="A30" s="56"/>
      <c r="B30" s="120"/>
      <c r="C30" s="30" t="s">
        <v>3</v>
      </c>
      <c r="D30" s="23"/>
      <c r="E30" s="31"/>
      <c r="F30" s="32"/>
      <c r="G30" s="33"/>
      <c r="H30" s="34"/>
    </row>
    <row r="31" spans="1:8" ht="12.75">
      <c r="A31" s="56"/>
      <c r="B31" s="120"/>
      <c r="C31" s="30"/>
      <c r="D31" s="23"/>
      <c r="E31" s="31"/>
      <c r="F31" s="32"/>
      <c r="G31" s="33"/>
      <c r="H31" s="34"/>
    </row>
    <row r="32" spans="1:8" ht="12.75">
      <c r="A32" s="56"/>
      <c r="B32" s="144">
        <v>1522</v>
      </c>
      <c r="C32" s="35" t="s">
        <v>23</v>
      </c>
      <c r="D32" s="23"/>
      <c r="E32" s="31"/>
      <c r="F32" s="32" t="s">
        <v>194</v>
      </c>
      <c r="G32" s="33">
        <f>1571.48+120.79</f>
        <v>1692.27</v>
      </c>
      <c r="H32" s="34">
        <f>G32+G33</f>
        <v>1692.27</v>
      </c>
    </row>
    <row r="33" spans="1:8" ht="12.75">
      <c r="A33" s="56"/>
      <c r="B33" s="120"/>
      <c r="C33" s="30" t="s">
        <v>11</v>
      </c>
      <c r="D33" s="23"/>
      <c r="E33" s="31"/>
      <c r="F33" s="32"/>
      <c r="G33" s="33"/>
      <c r="H33" s="34"/>
    </row>
    <row r="34" spans="1:8" ht="12.75">
      <c r="A34" s="56"/>
      <c r="B34" s="120"/>
      <c r="C34" s="30"/>
      <c r="D34" s="23"/>
      <c r="E34" s="31"/>
      <c r="F34" s="32"/>
      <c r="G34" s="33"/>
      <c r="H34" s="34"/>
    </row>
    <row r="35" spans="1:8" ht="12.75">
      <c r="A35" s="56"/>
      <c r="B35" s="144">
        <v>1523</v>
      </c>
      <c r="C35" s="35" t="s">
        <v>64</v>
      </c>
      <c r="D35" s="23"/>
      <c r="E35" s="31"/>
      <c r="F35" s="32" t="s">
        <v>176</v>
      </c>
      <c r="G35" s="33">
        <f>684.78+3843.64</f>
        <v>4528.42</v>
      </c>
      <c r="H35" s="34">
        <f>G35+G36+G37</f>
        <v>4528.42</v>
      </c>
    </row>
    <row r="36" spans="1:8" ht="12.75">
      <c r="A36" s="56"/>
      <c r="B36" s="120"/>
      <c r="C36" s="30" t="s">
        <v>11</v>
      </c>
      <c r="D36" s="23"/>
      <c r="E36" s="31"/>
      <c r="F36" s="32"/>
      <c r="G36" s="33"/>
      <c r="H36" s="34"/>
    </row>
    <row r="37" spans="1:8" ht="12.75">
      <c r="A37" s="56"/>
      <c r="B37" s="120"/>
      <c r="C37" s="30"/>
      <c r="D37" s="23"/>
      <c r="E37" s="31"/>
      <c r="F37" s="32"/>
      <c r="G37" s="33"/>
      <c r="H37" s="34"/>
    </row>
    <row r="38" spans="1:8" ht="12.75">
      <c r="A38" s="56"/>
      <c r="B38" s="144">
        <v>1526</v>
      </c>
      <c r="C38" s="35" t="s">
        <v>123</v>
      </c>
      <c r="D38" s="23"/>
      <c r="E38" s="31"/>
      <c r="F38" s="32" t="s">
        <v>177</v>
      </c>
      <c r="G38" s="33">
        <f>47028.86+6737.85</f>
        <v>53766.71</v>
      </c>
      <c r="H38" s="34">
        <f>G38+G39</f>
        <v>53766.71</v>
      </c>
    </row>
    <row r="39" spans="1:8" ht="12.75">
      <c r="A39" s="56"/>
      <c r="B39" s="120"/>
      <c r="C39" s="30" t="s">
        <v>3</v>
      </c>
      <c r="D39" s="23"/>
      <c r="E39" s="31"/>
      <c r="F39" s="32"/>
      <c r="G39" s="33"/>
      <c r="H39" s="34"/>
    </row>
    <row r="40" spans="1:8" ht="12.75">
      <c r="A40" s="56"/>
      <c r="B40" s="120"/>
      <c r="C40" s="30"/>
      <c r="D40" s="23"/>
      <c r="E40" s="31"/>
      <c r="F40" s="32"/>
      <c r="G40" s="33"/>
      <c r="H40" s="34"/>
    </row>
    <row r="41" spans="1:8" ht="12.75">
      <c r="A41" s="56"/>
      <c r="B41" s="144">
        <v>1527</v>
      </c>
      <c r="C41" s="35" t="s">
        <v>65</v>
      </c>
      <c r="D41" s="23"/>
      <c r="E41" s="31"/>
      <c r="F41" s="32" t="s">
        <v>167</v>
      </c>
      <c r="G41" s="33">
        <f>948.58+107.55</f>
        <v>1056.13</v>
      </c>
      <c r="H41" s="34">
        <f>G41+G42</f>
        <v>1056.13</v>
      </c>
    </row>
    <row r="42" spans="1:8" ht="12.75">
      <c r="A42" s="56"/>
      <c r="B42" s="120"/>
      <c r="C42" s="30" t="s">
        <v>26</v>
      </c>
      <c r="D42" s="23"/>
      <c r="E42" s="31"/>
      <c r="F42" s="32"/>
      <c r="G42" s="33"/>
      <c r="H42" s="34"/>
    </row>
    <row r="43" spans="1:8" ht="12.75">
      <c r="A43" s="56"/>
      <c r="B43" s="120"/>
      <c r="C43" s="30"/>
      <c r="D43" s="23"/>
      <c r="E43" s="31"/>
      <c r="F43" s="32"/>
      <c r="G43" s="33"/>
      <c r="H43" s="34"/>
    </row>
    <row r="44" spans="1:8" ht="12.75">
      <c r="A44" s="56"/>
      <c r="B44" s="144">
        <v>1529</v>
      </c>
      <c r="C44" s="35" t="s">
        <v>28</v>
      </c>
      <c r="D44" s="23"/>
      <c r="E44" s="31"/>
      <c r="F44" s="32" t="s">
        <v>195</v>
      </c>
      <c r="G44" s="33">
        <f>33220.31+5173.27</f>
        <v>38393.58</v>
      </c>
      <c r="H44" s="34">
        <f>G44+G45+G46</f>
        <v>38393.58</v>
      </c>
    </row>
    <row r="45" spans="1:8" ht="12.75">
      <c r="A45" s="56"/>
      <c r="B45" s="120"/>
      <c r="C45" s="30" t="s">
        <v>3</v>
      </c>
      <c r="D45" s="23"/>
      <c r="E45" s="31"/>
      <c r="F45" s="32"/>
      <c r="G45" s="33"/>
      <c r="H45" s="47"/>
    </row>
    <row r="46" spans="1:8" ht="12.75">
      <c r="A46" s="56"/>
      <c r="B46" s="120"/>
      <c r="C46" s="30"/>
      <c r="D46" s="23"/>
      <c r="E46" s="31"/>
      <c r="F46" s="32"/>
      <c r="G46" s="33"/>
      <c r="H46" s="47"/>
    </row>
    <row r="47" spans="1:9" ht="12.75">
      <c r="A47" s="56"/>
      <c r="B47" s="144">
        <v>1525</v>
      </c>
      <c r="C47" s="49" t="s">
        <v>24</v>
      </c>
      <c r="D47" s="23"/>
      <c r="E47" s="31"/>
      <c r="F47" s="32" t="s">
        <v>168</v>
      </c>
      <c r="G47" s="33">
        <f>2704.6+414.78</f>
        <v>3119.38</v>
      </c>
      <c r="H47" s="34">
        <f>G47+G48+G49</f>
        <v>3123.31</v>
      </c>
      <c r="I47" s="3"/>
    </row>
    <row r="48" spans="1:8" ht="12.75">
      <c r="A48" s="56"/>
      <c r="B48" s="80"/>
      <c r="C48" s="52" t="s">
        <v>3</v>
      </c>
      <c r="D48" s="41"/>
      <c r="E48" s="42"/>
      <c r="F48" s="32" t="s">
        <v>196</v>
      </c>
      <c r="G48" s="33">
        <v>0.94</v>
      </c>
      <c r="H48" s="34"/>
    </row>
    <row r="49" spans="1:8" ht="12.75">
      <c r="A49" s="56"/>
      <c r="B49" s="80"/>
      <c r="C49" s="52"/>
      <c r="D49" s="41"/>
      <c r="E49" s="42"/>
      <c r="F49" s="32" t="s">
        <v>197</v>
      </c>
      <c r="G49" s="33">
        <v>2.99</v>
      </c>
      <c r="H49" s="34"/>
    </row>
    <row r="50" spans="1:8" ht="12.75">
      <c r="A50" s="56"/>
      <c r="B50" s="131"/>
      <c r="C50" s="52"/>
      <c r="D50" s="41"/>
      <c r="E50" s="42"/>
      <c r="F50" s="32"/>
      <c r="G50" s="33"/>
      <c r="H50" s="34"/>
    </row>
    <row r="51" spans="1:8" ht="12.75">
      <c r="A51" s="56"/>
      <c r="B51" s="119">
        <v>1533</v>
      </c>
      <c r="C51" s="54" t="s">
        <v>30</v>
      </c>
      <c r="D51" s="23"/>
      <c r="E51" s="31"/>
      <c r="F51" s="32" t="s">
        <v>198</v>
      </c>
      <c r="G51" s="33">
        <f>17+514.1</f>
        <v>531.1</v>
      </c>
      <c r="H51" s="34">
        <f>G51+G52+G53</f>
        <v>531.1</v>
      </c>
    </row>
    <row r="52" spans="1:8" ht="12.75">
      <c r="A52" s="56"/>
      <c r="B52" s="80"/>
      <c r="C52" s="52" t="s">
        <v>3</v>
      </c>
      <c r="D52" s="41"/>
      <c r="E52" s="42"/>
      <c r="F52" s="32"/>
      <c r="G52" s="33"/>
      <c r="H52" s="34"/>
    </row>
    <row r="53" spans="1:8" ht="12" customHeight="1">
      <c r="A53" s="56"/>
      <c r="B53" s="80"/>
      <c r="C53" s="52"/>
      <c r="D53" s="41"/>
      <c r="E53" s="42"/>
      <c r="F53" s="32"/>
      <c r="G53" s="33"/>
      <c r="H53" s="55"/>
    </row>
    <row r="54" spans="1:8" ht="12.75">
      <c r="A54" s="56"/>
      <c r="B54" s="145">
        <v>1537</v>
      </c>
      <c r="C54" s="63" t="s">
        <v>66</v>
      </c>
      <c r="D54" s="23"/>
      <c r="E54" s="31"/>
      <c r="F54" s="32" t="s">
        <v>170</v>
      </c>
      <c r="G54" s="33">
        <f>2875.9+13842.3</f>
        <v>16718.2</v>
      </c>
      <c r="H54" s="34">
        <f>G54+G55+G56+G57</f>
        <v>52380.520000000004</v>
      </c>
    </row>
    <row r="55" spans="1:9" ht="12.75">
      <c r="A55" s="56"/>
      <c r="B55" s="146"/>
      <c r="C55" s="64" t="s">
        <v>67</v>
      </c>
      <c r="D55" s="23"/>
      <c r="E55" s="31"/>
      <c r="F55" s="32" t="s">
        <v>179</v>
      </c>
      <c r="G55" s="33">
        <f>1320.66+6530.68</f>
        <v>7851.34</v>
      </c>
      <c r="H55" s="34"/>
      <c r="I55" s="3"/>
    </row>
    <row r="56" spans="1:8" ht="12.75">
      <c r="A56" s="56"/>
      <c r="B56" s="146"/>
      <c r="C56" s="64"/>
      <c r="D56" s="23"/>
      <c r="E56" s="31"/>
      <c r="F56" s="32" t="s">
        <v>172</v>
      </c>
      <c r="G56" s="33">
        <f>3431.38+11366.71</f>
        <v>14798.09</v>
      </c>
      <c r="H56" s="34"/>
    </row>
    <row r="57" spans="1:8" ht="12.75">
      <c r="A57" s="56"/>
      <c r="B57" s="146"/>
      <c r="C57" s="64"/>
      <c r="D57" s="23"/>
      <c r="E57" s="31"/>
      <c r="F57" s="32" t="s">
        <v>171</v>
      </c>
      <c r="G57" s="33">
        <f>1849.32+11163.57</f>
        <v>13012.89</v>
      </c>
      <c r="H57" s="34"/>
    </row>
    <row r="58" spans="1:8" ht="12.75">
      <c r="A58" s="56"/>
      <c r="B58" s="146"/>
      <c r="C58" s="64"/>
      <c r="D58" s="23"/>
      <c r="E58" s="31"/>
      <c r="F58" s="32"/>
      <c r="G58" s="33"/>
      <c r="H58" s="34"/>
    </row>
    <row r="59" spans="1:8" ht="12.75">
      <c r="A59" s="56"/>
      <c r="B59" s="146">
        <v>1538</v>
      </c>
      <c r="C59" s="63" t="s">
        <v>33</v>
      </c>
      <c r="D59" s="23"/>
      <c r="E59" s="178"/>
      <c r="F59" s="32" t="s">
        <v>199</v>
      </c>
      <c r="G59" s="33">
        <f>34+420.62</f>
        <v>454.62</v>
      </c>
      <c r="H59" s="34">
        <f>G59+G60</f>
        <v>454.62</v>
      </c>
    </row>
    <row r="60" spans="1:8" ht="12.75">
      <c r="A60" s="56"/>
      <c r="B60" s="146"/>
      <c r="C60" s="63" t="s">
        <v>34</v>
      </c>
      <c r="D60" s="23"/>
      <c r="E60" s="31"/>
      <c r="F60" s="32"/>
      <c r="G60" s="33"/>
      <c r="H60" s="34"/>
    </row>
    <row r="61" spans="1:8" ht="12.75">
      <c r="A61" s="56"/>
      <c r="B61" s="146"/>
      <c r="C61" s="63"/>
      <c r="D61" s="23"/>
      <c r="E61" s="31"/>
      <c r="F61" s="32"/>
      <c r="G61" s="33"/>
      <c r="H61" s="34"/>
    </row>
    <row r="62" spans="1:8" ht="12.75">
      <c r="A62" s="56"/>
      <c r="B62" s="120">
        <v>1539</v>
      </c>
      <c r="C62" s="54" t="s">
        <v>137</v>
      </c>
      <c r="D62" s="23"/>
      <c r="E62" s="31"/>
      <c r="F62" s="32" t="s">
        <v>173</v>
      </c>
      <c r="G62" s="33">
        <f>831.68+815.1</f>
        <v>1646.78</v>
      </c>
      <c r="H62" s="34">
        <f>G62+G63</f>
        <v>1646.78</v>
      </c>
    </row>
    <row r="63" spans="1:8" ht="12.75">
      <c r="A63" s="56"/>
      <c r="B63" s="120"/>
      <c r="C63" s="54"/>
      <c r="D63" s="23"/>
      <c r="E63" s="31"/>
      <c r="F63" s="32"/>
      <c r="G63" s="33"/>
      <c r="H63" s="34"/>
    </row>
    <row r="64" spans="1:8" ht="12.75">
      <c r="A64" s="56"/>
      <c r="B64" s="120"/>
      <c r="C64" s="54"/>
      <c r="D64" s="23"/>
      <c r="E64" s="31"/>
      <c r="F64" s="32"/>
      <c r="G64" s="33"/>
      <c r="H64" s="34"/>
    </row>
    <row r="65" spans="1:8" ht="12.75">
      <c r="A65" s="56"/>
      <c r="B65" s="120">
        <v>1543</v>
      </c>
      <c r="C65" s="54" t="s">
        <v>72</v>
      </c>
      <c r="D65" s="23"/>
      <c r="E65" s="31"/>
      <c r="F65" s="32" t="s">
        <v>180</v>
      </c>
      <c r="G65" s="33">
        <f>925.15+1743.04</f>
        <v>2668.19</v>
      </c>
      <c r="H65" s="34">
        <f>G65+G66</f>
        <v>2668.19</v>
      </c>
    </row>
    <row r="66" spans="1:8" ht="12.75">
      <c r="A66" s="56"/>
      <c r="B66" s="120"/>
      <c r="C66" s="54" t="s">
        <v>36</v>
      </c>
      <c r="D66" s="23"/>
      <c r="E66" s="31"/>
      <c r="F66" s="32"/>
      <c r="G66" s="33"/>
      <c r="H66" s="34"/>
    </row>
    <row r="67" spans="1:8" ht="12.75">
      <c r="A67" s="56"/>
      <c r="B67" s="120"/>
      <c r="C67" s="54"/>
      <c r="D67" s="23"/>
      <c r="E67" s="31"/>
      <c r="F67" s="32"/>
      <c r="G67" s="33"/>
      <c r="H67" s="34"/>
    </row>
    <row r="68" spans="1:9" ht="12.75">
      <c r="A68" s="56"/>
      <c r="B68" s="80">
        <v>1545</v>
      </c>
      <c r="C68" s="68" t="s">
        <v>74</v>
      </c>
      <c r="D68" s="41"/>
      <c r="E68" s="42"/>
      <c r="F68" s="69" t="s">
        <v>181</v>
      </c>
      <c r="G68" s="59">
        <f>23313.52+2113.08</f>
        <v>25426.6</v>
      </c>
      <c r="H68" s="58">
        <f>G68+G69+G70</f>
        <v>25426.6</v>
      </c>
      <c r="I68" s="3"/>
    </row>
    <row r="69" spans="1:8" ht="12.75">
      <c r="A69" s="56"/>
      <c r="B69" s="80"/>
      <c r="C69" s="68" t="s">
        <v>34</v>
      </c>
      <c r="D69" s="41"/>
      <c r="E69" s="42"/>
      <c r="F69" s="69"/>
      <c r="G69" s="59"/>
      <c r="H69" s="58"/>
    </row>
    <row r="70" spans="1:8" ht="12.75">
      <c r="A70" s="56"/>
      <c r="B70" s="80"/>
      <c r="C70" s="68"/>
      <c r="D70" s="41"/>
      <c r="E70" s="42"/>
      <c r="F70" s="69"/>
      <c r="G70" s="59"/>
      <c r="H70" s="58"/>
    </row>
    <row r="71" spans="1:8" ht="12.75">
      <c r="A71" s="56"/>
      <c r="B71" s="80">
        <v>1546</v>
      </c>
      <c r="C71" s="68" t="s">
        <v>75</v>
      </c>
      <c r="D71" s="41"/>
      <c r="E71" s="42"/>
      <c r="F71" s="69" t="s">
        <v>200</v>
      </c>
      <c r="G71" s="59">
        <f>34.01+654.3</f>
        <v>688.31</v>
      </c>
      <c r="H71" s="58">
        <f>G71+G72</f>
        <v>688.31</v>
      </c>
    </row>
    <row r="72" spans="1:8" ht="12.75">
      <c r="A72" s="56"/>
      <c r="B72" s="80"/>
      <c r="C72" s="68" t="s">
        <v>38</v>
      </c>
      <c r="D72" s="41"/>
      <c r="E72" s="42"/>
      <c r="F72" s="69"/>
      <c r="G72" s="59"/>
      <c r="H72" s="58"/>
    </row>
    <row r="73" spans="1:9" ht="12.75">
      <c r="A73" s="56"/>
      <c r="B73" s="80"/>
      <c r="C73" s="68"/>
      <c r="D73" s="41"/>
      <c r="E73" s="42"/>
      <c r="F73" s="69"/>
      <c r="G73" s="59"/>
      <c r="H73" s="58"/>
      <c r="I73" s="38"/>
    </row>
    <row r="74" spans="1:8" ht="12.75">
      <c r="A74" s="56"/>
      <c r="B74" s="80">
        <v>1548</v>
      </c>
      <c r="C74" s="68" t="s">
        <v>78</v>
      </c>
      <c r="D74" s="41"/>
      <c r="E74" s="42"/>
      <c r="F74" s="69" t="s">
        <v>174</v>
      </c>
      <c r="G74" s="59">
        <f>3517.12+206.19</f>
        <v>3723.31</v>
      </c>
      <c r="H74" s="58">
        <f>G74+G75+G76</f>
        <v>3723.31</v>
      </c>
    </row>
    <row r="75" spans="1:8" ht="12.75">
      <c r="A75" s="56"/>
      <c r="B75" s="80"/>
      <c r="C75" s="68" t="s">
        <v>3</v>
      </c>
      <c r="D75" s="41"/>
      <c r="E75" s="42"/>
      <c r="F75" s="69"/>
      <c r="G75" s="59"/>
      <c r="H75" s="58"/>
    </row>
    <row r="76" spans="1:8" ht="12.75">
      <c r="A76" s="56"/>
      <c r="B76" s="80"/>
      <c r="C76" s="68"/>
      <c r="D76" s="41"/>
      <c r="E76" s="42"/>
      <c r="F76" s="69"/>
      <c r="G76" s="59"/>
      <c r="H76" s="58"/>
    </row>
    <row r="77" spans="1:8" ht="12.75">
      <c r="A77" s="56"/>
      <c r="B77" s="133">
        <v>1549</v>
      </c>
      <c r="C77" s="71" t="s">
        <v>79</v>
      </c>
      <c r="D77" s="41"/>
      <c r="E77" s="42"/>
      <c r="F77" s="69" t="s">
        <v>201</v>
      </c>
      <c r="G77" s="59">
        <f>1023.94+2944.37</f>
        <v>3968.31</v>
      </c>
      <c r="H77" s="58">
        <f>G77+G78+G79</f>
        <v>3968.31</v>
      </c>
    </row>
    <row r="78" spans="1:8" ht="12.75">
      <c r="A78" s="56"/>
      <c r="B78" s="133"/>
      <c r="C78" s="71" t="s">
        <v>3</v>
      </c>
      <c r="D78" s="41"/>
      <c r="E78" s="42"/>
      <c r="F78" s="69"/>
      <c r="G78" s="59"/>
      <c r="H78" s="58"/>
    </row>
    <row r="79" spans="1:8" ht="12.75">
      <c r="A79" s="56"/>
      <c r="B79" s="133"/>
      <c r="C79" s="71"/>
      <c r="D79" s="41"/>
      <c r="E79" s="42"/>
      <c r="F79" s="69"/>
      <c r="G79" s="59"/>
      <c r="H79" s="58"/>
    </row>
    <row r="80" spans="1:8" ht="12.75">
      <c r="A80" s="56"/>
      <c r="B80" s="80">
        <v>1551</v>
      </c>
      <c r="C80" s="68" t="s">
        <v>80</v>
      </c>
      <c r="D80" s="73"/>
      <c r="E80" s="42"/>
      <c r="F80" s="69" t="s">
        <v>184</v>
      </c>
      <c r="G80" s="59">
        <f>169.67+2810.55</f>
        <v>2980.2200000000003</v>
      </c>
      <c r="H80" s="58">
        <f>G80+G81</f>
        <v>2980.2200000000003</v>
      </c>
    </row>
    <row r="81" spans="1:8" ht="12.75">
      <c r="A81" s="56"/>
      <c r="B81" s="80"/>
      <c r="C81" s="68" t="s">
        <v>39</v>
      </c>
      <c r="D81" s="28"/>
      <c r="E81" s="42"/>
      <c r="F81" s="69"/>
      <c r="G81" s="59"/>
      <c r="H81" s="58"/>
    </row>
    <row r="82" spans="1:8" ht="12.75">
      <c r="A82" s="56"/>
      <c r="B82" s="80"/>
      <c r="C82" s="68"/>
      <c r="D82" s="28"/>
      <c r="E82" s="42"/>
      <c r="F82" s="69"/>
      <c r="G82" s="59"/>
      <c r="H82" s="58"/>
    </row>
    <row r="83" spans="1:8" ht="12.75">
      <c r="A83" s="56"/>
      <c r="B83" s="80">
        <v>1553</v>
      </c>
      <c r="C83" s="75" t="s">
        <v>40</v>
      </c>
      <c r="D83" s="74"/>
      <c r="E83" s="42"/>
      <c r="F83" s="69" t="s">
        <v>185</v>
      </c>
      <c r="G83" s="59">
        <f>1194.91+120.8</f>
        <v>1315.71</v>
      </c>
      <c r="H83" s="58">
        <f>G83+G84</f>
        <v>1315.71</v>
      </c>
    </row>
    <row r="84" spans="1:8" ht="12.75">
      <c r="A84" s="56"/>
      <c r="B84" s="80"/>
      <c r="C84" s="75" t="s">
        <v>3</v>
      </c>
      <c r="D84" s="28"/>
      <c r="E84" s="42"/>
      <c r="F84" s="69"/>
      <c r="G84" s="59"/>
      <c r="H84" s="58"/>
    </row>
    <row r="85" spans="1:8" ht="12.75">
      <c r="A85" s="56"/>
      <c r="B85" s="80"/>
      <c r="C85" s="75"/>
      <c r="D85" s="28"/>
      <c r="E85" s="42"/>
      <c r="F85" s="69"/>
      <c r="G85" s="59"/>
      <c r="H85" s="58"/>
    </row>
    <row r="86" spans="1:8" ht="12.75">
      <c r="A86" s="56"/>
      <c r="B86" s="80">
        <v>1554</v>
      </c>
      <c r="C86" s="75" t="s">
        <v>82</v>
      </c>
      <c r="D86" s="28"/>
      <c r="E86" s="42"/>
      <c r="F86" s="69" t="s">
        <v>202</v>
      </c>
      <c r="G86" s="59">
        <f>82.06+518.7</f>
        <v>600.76</v>
      </c>
      <c r="H86" s="58">
        <f>G86+G87</f>
        <v>600.76</v>
      </c>
    </row>
    <row r="87" spans="1:8" ht="12.75">
      <c r="A87" s="56"/>
      <c r="B87" s="80"/>
      <c r="C87" s="75" t="s">
        <v>83</v>
      </c>
      <c r="D87" s="28"/>
      <c r="E87" s="42"/>
      <c r="F87" s="69"/>
      <c r="G87" s="59"/>
      <c r="H87" s="58"/>
    </row>
    <row r="88" spans="1:8" ht="12.75">
      <c r="A88" s="56"/>
      <c r="B88" s="80"/>
      <c r="C88" s="75"/>
      <c r="D88" s="28"/>
      <c r="E88" s="42"/>
      <c r="F88" s="69"/>
      <c r="G88" s="59"/>
      <c r="H88" s="58"/>
    </row>
    <row r="89" spans="1:8" ht="12.75">
      <c r="A89" s="56"/>
      <c r="B89" s="80">
        <v>1855</v>
      </c>
      <c r="C89" s="75" t="s">
        <v>84</v>
      </c>
      <c r="D89" s="28"/>
      <c r="E89" s="42"/>
      <c r="F89" s="69" t="s">
        <v>187</v>
      </c>
      <c r="G89" s="59">
        <f>524.86+1749.76</f>
        <v>2274.62</v>
      </c>
      <c r="H89" s="58">
        <f>G89+G90</f>
        <v>2274.62</v>
      </c>
    </row>
    <row r="90" spans="1:8" ht="12.75">
      <c r="A90" s="56"/>
      <c r="B90" s="80"/>
      <c r="C90" s="75" t="s">
        <v>3</v>
      </c>
      <c r="D90" s="28"/>
      <c r="E90" s="42"/>
      <c r="F90" s="69"/>
      <c r="G90" s="59"/>
      <c r="H90" s="58"/>
    </row>
    <row r="91" spans="1:8" ht="12.75">
      <c r="A91" s="56"/>
      <c r="B91" s="80"/>
      <c r="C91" s="75"/>
      <c r="D91" s="28"/>
      <c r="E91" s="42"/>
      <c r="F91" s="69"/>
      <c r="G91" s="59"/>
      <c r="H91" s="58"/>
    </row>
    <row r="92" spans="1:8" ht="12.75">
      <c r="A92" s="56"/>
      <c r="B92" s="80">
        <v>1856</v>
      </c>
      <c r="C92" s="75" t="s">
        <v>85</v>
      </c>
      <c r="D92" s="6"/>
      <c r="E92" s="42"/>
      <c r="F92" s="69" t="s">
        <v>188</v>
      </c>
      <c r="G92" s="59">
        <f>678.93+1895.56</f>
        <v>2574.49</v>
      </c>
      <c r="H92" s="58">
        <f>G92+G93+G94</f>
        <v>2574.49</v>
      </c>
    </row>
    <row r="93" spans="1:8" ht="12.75">
      <c r="A93" s="56"/>
      <c r="B93" s="80"/>
      <c r="C93" s="75" t="s">
        <v>3</v>
      </c>
      <c r="D93" s="28"/>
      <c r="E93" s="42"/>
      <c r="F93" s="69"/>
      <c r="G93" s="59"/>
      <c r="H93" s="58"/>
    </row>
    <row r="94" spans="1:8" ht="12.75">
      <c r="A94" s="56"/>
      <c r="B94" s="80"/>
      <c r="C94" s="75"/>
      <c r="D94" s="28"/>
      <c r="E94" s="42"/>
      <c r="F94" s="69"/>
      <c r="G94" s="59"/>
      <c r="H94" s="58"/>
    </row>
    <row r="95" spans="1:8" ht="12.75">
      <c r="A95" s="56"/>
      <c r="B95" s="80">
        <v>2214</v>
      </c>
      <c r="C95" s="75" t="s">
        <v>89</v>
      </c>
      <c r="D95" s="28"/>
      <c r="E95" s="42"/>
      <c r="F95" s="69" t="s">
        <v>203</v>
      </c>
      <c r="G95" s="59">
        <f>4012.09+331.52</f>
        <v>4343.610000000001</v>
      </c>
      <c r="H95" s="58">
        <f>G95+G96</f>
        <v>4343.610000000001</v>
      </c>
    </row>
    <row r="96" spans="1:8" ht="12.75">
      <c r="A96" s="56"/>
      <c r="B96" s="80"/>
      <c r="C96" s="75" t="s">
        <v>90</v>
      </c>
      <c r="D96" s="6"/>
      <c r="E96" s="42"/>
      <c r="F96" s="69"/>
      <c r="G96" s="59"/>
      <c r="H96" s="58"/>
    </row>
    <row r="97" spans="1:8" ht="12.75">
      <c r="A97" s="56"/>
      <c r="B97" s="80"/>
      <c r="C97" s="75"/>
      <c r="D97" s="28"/>
      <c r="E97" s="42"/>
      <c r="F97" s="69"/>
      <c r="G97" s="59"/>
      <c r="H97" s="58"/>
    </row>
    <row r="98" spans="1:8" ht="12.75">
      <c r="A98" s="56"/>
      <c r="B98" s="80">
        <v>3123</v>
      </c>
      <c r="C98" s="75" t="s">
        <v>91</v>
      </c>
      <c r="D98" s="28"/>
      <c r="E98" s="42"/>
      <c r="F98" s="69" t="s">
        <v>204</v>
      </c>
      <c r="G98" s="59">
        <f>811.09+5348.95</f>
        <v>6160.04</v>
      </c>
      <c r="H98" s="58">
        <f>G98+G99</f>
        <v>6160.04</v>
      </c>
    </row>
    <row r="99" spans="1:8" ht="12.75">
      <c r="A99" s="56"/>
      <c r="B99" s="80"/>
      <c r="C99" s="75" t="s">
        <v>92</v>
      </c>
      <c r="D99" s="6"/>
      <c r="E99" s="42"/>
      <c r="F99" s="69"/>
      <c r="G99" s="59"/>
      <c r="H99" s="58"/>
    </row>
    <row r="100" spans="1:8" ht="12.75">
      <c r="A100" s="56"/>
      <c r="B100" s="80"/>
      <c r="C100" s="75"/>
      <c r="D100" s="28"/>
      <c r="E100" s="42"/>
      <c r="F100" s="69"/>
      <c r="G100" s="59"/>
      <c r="H100" s="58"/>
    </row>
    <row r="101" spans="1:8" ht="12.75">
      <c r="A101" s="56"/>
      <c r="B101" s="80">
        <v>2192</v>
      </c>
      <c r="C101" s="75" t="s">
        <v>95</v>
      </c>
      <c r="D101" s="121"/>
      <c r="E101" s="42"/>
      <c r="F101" s="69" t="s">
        <v>205</v>
      </c>
      <c r="G101" s="59">
        <f>155.54+1755.12</f>
        <v>1910.6599999999999</v>
      </c>
      <c r="H101" s="58">
        <f>G101+G102</f>
        <v>1910.6599999999999</v>
      </c>
    </row>
    <row r="102" spans="1:8" ht="12.75">
      <c r="A102" s="56"/>
      <c r="B102" s="80"/>
      <c r="C102" s="75" t="s">
        <v>42</v>
      </c>
      <c r="D102" s="28"/>
      <c r="E102" s="42"/>
      <c r="F102" s="69"/>
      <c r="G102" s="59"/>
      <c r="H102" s="58"/>
    </row>
    <row r="103" spans="1:8" ht="12.75">
      <c r="A103" s="56"/>
      <c r="B103" s="80"/>
      <c r="C103" s="75"/>
      <c r="D103" s="28"/>
      <c r="E103" s="42"/>
      <c r="F103" s="69"/>
      <c r="G103" s="59"/>
      <c r="H103" s="58"/>
    </row>
    <row r="104" spans="1:8" ht="12.75">
      <c r="A104" s="56"/>
      <c r="B104" s="57">
        <v>3534</v>
      </c>
      <c r="C104" s="75" t="s">
        <v>156</v>
      </c>
      <c r="D104" s="50"/>
      <c r="E104" s="42"/>
      <c r="F104" s="51" t="s">
        <v>206</v>
      </c>
      <c r="G104" s="59">
        <f>518.7+17</f>
        <v>535.7</v>
      </c>
      <c r="H104" s="58">
        <f>G104+G105</f>
        <v>535.7</v>
      </c>
    </row>
    <row r="105" spans="1:8" ht="12.75">
      <c r="A105" s="56"/>
      <c r="B105" s="57"/>
      <c r="C105" s="75" t="s">
        <v>97</v>
      </c>
      <c r="D105" s="50"/>
      <c r="E105" s="42"/>
      <c r="F105" s="51"/>
      <c r="G105" s="59"/>
      <c r="H105" s="58"/>
    </row>
    <row r="106" spans="1:8" ht="12.75">
      <c r="A106" s="56"/>
      <c r="B106" s="80"/>
      <c r="C106" s="75"/>
      <c r="D106" s="28"/>
      <c r="E106" s="42"/>
      <c r="F106" s="69"/>
      <c r="G106" s="59"/>
      <c r="H106" s="58"/>
    </row>
    <row r="107" spans="1:8" ht="12.75">
      <c r="A107" s="56"/>
      <c r="B107" s="80">
        <v>3537</v>
      </c>
      <c r="C107" s="75" t="s">
        <v>45</v>
      </c>
      <c r="D107" s="50"/>
      <c r="E107" s="50"/>
      <c r="F107" s="69" t="s">
        <v>189</v>
      </c>
      <c r="G107" s="59">
        <f>220.39+1495.55</f>
        <v>1715.94</v>
      </c>
      <c r="H107" s="58">
        <f>G107+G108</f>
        <v>1715.94</v>
      </c>
    </row>
    <row r="108" spans="1:8" ht="12.75">
      <c r="A108" s="56"/>
      <c r="B108" s="80"/>
      <c r="C108" s="75" t="s">
        <v>100</v>
      </c>
      <c r="D108" s="41"/>
      <c r="E108" s="42"/>
      <c r="F108" s="69"/>
      <c r="G108" s="59"/>
      <c r="H108" s="58"/>
    </row>
    <row r="109" spans="1:8" ht="13.5" thickBot="1">
      <c r="A109" s="56"/>
      <c r="B109" s="80"/>
      <c r="C109" s="75"/>
      <c r="D109" s="23"/>
      <c r="E109" s="42"/>
      <c r="F109" s="69"/>
      <c r="G109" s="59"/>
      <c r="H109" s="58"/>
    </row>
    <row r="110" spans="1:8" ht="13.5" thickBot="1">
      <c r="A110" s="147"/>
      <c r="B110" s="83"/>
      <c r="C110" s="83" t="s">
        <v>46</v>
      </c>
      <c r="D110" s="84"/>
      <c r="E110" s="85"/>
      <c r="F110" s="86"/>
      <c r="G110" s="87">
        <f>SUM(G11:G109)</f>
        <v>246192.79000000004</v>
      </c>
      <c r="H110" s="88">
        <f>SUM(H11:H109)</f>
        <v>246192.79000000004</v>
      </c>
    </row>
    <row r="111" spans="5:8" ht="12.75">
      <c r="E111" s="6"/>
      <c r="F111" s="7"/>
      <c r="G111" s="7"/>
      <c r="H111" s="89"/>
    </row>
    <row r="112" spans="5:8" ht="12.75">
      <c r="E112" s="6"/>
      <c r="F112" s="7"/>
      <c r="G112" s="7" t="s">
        <v>103</v>
      </c>
      <c r="H112" s="89"/>
    </row>
    <row r="113" spans="4:8" ht="12.75">
      <c r="D113" s="6"/>
      <c r="E113" s="7"/>
      <c r="F113" s="7"/>
      <c r="G113" s="7" t="s">
        <v>104</v>
      </c>
      <c r="H113" s="89"/>
    </row>
    <row r="114" spans="4:8" ht="12.75">
      <c r="D114" s="6"/>
      <c r="E114" s="7"/>
      <c r="F114" s="7"/>
      <c r="G114" s="7"/>
      <c r="H114" s="89"/>
    </row>
    <row r="115" spans="4:8" ht="12.75">
      <c r="D115" s="6"/>
      <c r="E115" s="7"/>
      <c r="F115" s="7"/>
      <c r="G115" s="7"/>
      <c r="H115" s="89"/>
    </row>
    <row r="116" spans="5:7" ht="12.75">
      <c r="E116" s="3"/>
      <c r="G116" s="38"/>
    </row>
    <row r="117" spans="5:7" ht="12.75">
      <c r="E117" s="3"/>
      <c r="F117" s="148"/>
      <c r="G117" s="38"/>
    </row>
    <row r="118" spans="6:7" ht="12.75">
      <c r="F118" s="6"/>
      <c r="G118" s="99"/>
    </row>
    <row r="119" ht="12.75">
      <c r="G119" s="38"/>
    </row>
    <row r="120" ht="12.75">
      <c r="F120" s="7"/>
    </row>
    <row r="121" ht="12.75">
      <c r="F121" s="7"/>
    </row>
    <row r="122" spans="6:7" ht="12.75">
      <c r="F122" s="3"/>
      <c r="G122" s="99"/>
    </row>
    <row r="123" spans="5:6" ht="12.75">
      <c r="E123" s="6"/>
      <c r="F123" s="100"/>
    </row>
    <row r="124" spans="5:7" ht="12.75">
      <c r="E124" s="6"/>
      <c r="G124" s="3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55">
      <selection activeCell="E79" sqref="E79:G83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7.57421875" style="5" customWidth="1"/>
    <col min="4" max="4" width="17.57421875" style="5" customWidth="1"/>
    <col min="5" max="5" width="14.28125" style="5" customWidth="1"/>
    <col min="6" max="6" width="19.57421875" style="5" customWidth="1"/>
    <col min="7" max="7" width="15.57421875" style="5" customWidth="1"/>
    <col min="8" max="8" width="16.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175</v>
      </c>
      <c r="E6" s="11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160</v>
      </c>
      <c r="C8" s="3"/>
      <c r="E8" s="6"/>
      <c r="F8" s="7"/>
      <c r="G8" s="7"/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40" t="s">
        <v>52</v>
      </c>
      <c r="B10" s="141" t="s">
        <v>162</v>
      </c>
      <c r="C10" s="13" t="s">
        <v>1</v>
      </c>
      <c r="D10" s="15" t="s">
        <v>54</v>
      </c>
      <c r="E10" s="16" t="s">
        <v>55</v>
      </c>
      <c r="F10" s="17" t="s">
        <v>56</v>
      </c>
      <c r="G10" s="142" t="s">
        <v>57</v>
      </c>
      <c r="H10" s="19" t="s">
        <v>58</v>
      </c>
    </row>
    <row r="11" spans="1:8" ht="12.75">
      <c r="A11" s="56"/>
      <c r="B11" s="143">
        <v>1503</v>
      </c>
      <c r="C11" s="22" t="s">
        <v>2</v>
      </c>
      <c r="D11" s="23"/>
      <c r="E11" s="24"/>
      <c r="F11" s="25" t="s">
        <v>163</v>
      </c>
      <c r="G11" s="26">
        <v>7890.18</v>
      </c>
      <c r="H11" s="27">
        <f>G11+G12</f>
        <v>7890.18</v>
      </c>
    </row>
    <row r="12" spans="1:8" ht="12.75">
      <c r="A12" s="56"/>
      <c r="B12" s="120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20"/>
      <c r="C13" s="30"/>
      <c r="D13" s="23"/>
      <c r="E13" s="31"/>
      <c r="F13" s="32"/>
      <c r="G13" s="33"/>
      <c r="H13" s="34"/>
    </row>
    <row r="14" spans="1:8" ht="12.75">
      <c r="A14" s="56"/>
      <c r="B14" s="120">
        <v>1509</v>
      </c>
      <c r="C14" s="35" t="s">
        <v>10</v>
      </c>
      <c r="D14" s="23"/>
      <c r="E14" s="31"/>
      <c r="F14" s="32" t="s">
        <v>164</v>
      </c>
      <c r="G14" s="33">
        <v>154.91</v>
      </c>
      <c r="H14" s="34">
        <f>G14+G15+G16</f>
        <v>154.91</v>
      </c>
    </row>
    <row r="15" spans="1:8" ht="12.75">
      <c r="A15" s="56"/>
      <c r="B15" s="120"/>
      <c r="C15" s="30" t="s">
        <v>11</v>
      </c>
      <c r="D15" s="23"/>
      <c r="E15" s="31"/>
      <c r="F15" s="32"/>
      <c r="G15" s="33"/>
      <c r="H15" s="34"/>
    </row>
    <row r="16" spans="1:8" ht="12.75">
      <c r="A16" s="56"/>
      <c r="B16" s="120"/>
      <c r="C16" s="30"/>
      <c r="D16" s="23"/>
      <c r="E16" s="31"/>
      <c r="F16" s="32"/>
      <c r="G16" s="33"/>
      <c r="H16" s="34"/>
    </row>
    <row r="17" spans="1:8" ht="12.75">
      <c r="A17" s="56"/>
      <c r="B17" s="120">
        <v>1510</v>
      </c>
      <c r="C17" s="35" t="s">
        <v>12</v>
      </c>
      <c r="D17" s="6"/>
      <c r="E17" s="31"/>
      <c r="F17" s="32" t="s">
        <v>165</v>
      </c>
      <c r="G17" s="33">
        <v>430.56</v>
      </c>
      <c r="H17" s="34">
        <f>G17+G18</f>
        <v>430.56</v>
      </c>
    </row>
    <row r="18" spans="1:8" ht="12.75">
      <c r="A18" s="56"/>
      <c r="B18" s="120"/>
      <c r="C18" s="30" t="s">
        <v>13</v>
      </c>
      <c r="D18" s="23"/>
      <c r="E18" s="31"/>
      <c r="F18" s="32"/>
      <c r="G18" s="33"/>
      <c r="H18" s="34"/>
    </row>
    <row r="19" spans="1:8" ht="12.75">
      <c r="A19" s="56"/>
      <c r="B19" s="120"/>
      <c r="C19" s="30"/>
      <c r="D19" s="23"/>
      <c r="E19" s="31"/>
      <c r="F19" s="32"/>
      <c r="G19" s="33"/>
      <c r="H19" s="34"/>
    </row>
    <row r="20" spans="1:8" ht="12.75">
      <c r="A20" s="56"/>
      <c r="B20" s="120">
        <v>1521</v>
      </c>
      <c r="C20" s="35" t="s">
        <v>22</v>
      </c>
      <c r="D20" s="23"/>
      <c r="E20" s="31"/>
      <c r="F20" s="32" t="s">
        <v>166</v>
      </c>
      <c r="G20" s="33">
        <v>857.82</v>
      </c>
      <c r="H20" s="34">
        <f>G20+G21</f>
        <v>857.82</v>
      </c>
    </row>
    <row r="21" spans="1:8" ht="12.75">
      <c r="A21" s="56"/>
      <c r="B21" s="80"/>
      <c r="C21" s="30" t="s">
        <v>3</v>
      </c>
      <c r="D21" s="23"/>
      <c r="E21" s="31"/>
      <c r="F21" s="32"/>
      <c r="G21" s="33"/>
      <c r="H21" s="34"/>
    </row>
    <row r="22" spans="1:8" ht="12.75">
      <c r="A22" s="56"/>
      <c r="B22" s="80"/>
      <c r="C22" s="40"/>
      <c r="D22" s="41"/>
      <c r="E22" s="42"/>
      <c r="F22" s="32"/>
      <c r="G22" s="33"/>
      <c r="H22" s="34"/>
    </row>
    <row r="23" spans="1:8" ht="12.75">
      <c r="A23" s="56"/>
      <c r="B23" s="144">
        <v>1523</v>
      </c>
      <c r="C23" s="35" t="s">
        <v>64</v>
      </c>
      <c r="D23" s="23"/>
      <c r="E23" s="31"/>
      <c r="F23" s="32" t="s">
        <v>176</v>
      </c>
      <c r="G23" s="33">
        <v>1096.7</v>
      </c>
      <c r="H23" s="34">
        <f>G23+G24+G25</f>
        <v>1096.7</v>
      </c>
    </row>
    <row r="24" spans="1:8" ht="12.75">
      <c r="A24" s="56"/>
      <c r="B24" s="120"/>
      <c r="C24" s="30" t="s">
        <v>11</v>
      </c>
      <c r="D24" s="23"/>
      <c r="E24" s="31"/>
      <c r="F24" s="32"/>
      <c r="G24" s="33"/>
      <c r="H24" s="34"/>
    </row>
    <row r="25" spans="1:8" ht="12.75">
      <c r="A25" s="56"/>
      <c r="B25" s="120"/>
      <c r="C25" s="30"/>
      <c r="D25" s="23"/>
      <c r="E25" s="31"/>
      <c r="F25" s="32"/>
      <c r="G25" s="33"/>
      <c r="H25" s="34"/>
    </row>
    <row r="26" spans="1:8" ht="12.75">
      <c r="A26" s="56"/>
      <c r="B26" s="144">
        <v>1526</v>
      </c>
      <c r="C26" s="35" t="s">
        <v>123</v>
      </c>
      <c r="D26" s="23"/>
      <c r="E26" s="31"/>
      <c r="F26" s="32" t="s">
        <v>177</v>
      </c>
      <c r="G26" s="33">
        <v>43341.17</v>
      </c>
      <c r="H26" s="34">
        <f>G26+G27</f>
        <v>43341.17</v>
      </c>
    </row>
    <row r="27" spans="1:8" ht="12.75">
      <c r="A27" s="56"/>
      <c r="B27" s="120"/>
      <c r="C27" s="30" t="s">
        <v>3</v>
      </c>
      <c r="D27" s="23"/>
      <c r="E27" s="31"/>
      <c r="F27" s="32"/>
      <c r="G27" s="33"/>
      <c r="H27" s="34"/>
    </row>
    <row r="28" spans="1:8" ht="12.75">
      <c r="A28" s="56"/>
      <c r="B28" s="120"/>
      <c r="C28" s="30"/>
      <c r="D28" s="23"/>
      <c r="E28" s="31"/>
      <c r="F28" s="32"/>
      <c r="G28" s="33"/>
      <c r="H28" s="34"/>
    </row>
    <row r="29" spans="1:8" ht="12.75">
      <c r="A29" s="56"/>
      <c r="B29" s="144">
        <v>1527</v>
      </c>
      <c r="C29" s="35" t="s">
        <v>65</v>
      </c>
      <c r="D29" s="23"/>
      <c r="E29" s="31"/>
      <c r="F29" s="32" t="s">
        <v>167</v>
      </c>
      <c r="G29" s="33">
        <v>370.39</v>
      </c>
      <c r="H29" s="34">
        <f>G29+G30</f>
        <v>370.39</v>
      </c>
    </row>
    <row r="30" spans="1:8" ht="12.75">
      <c r="A30" s="56"/>
      <c r="B30" s="120"/>
      <c r="C30" s="30" t="s">
        <v>26</v>
      </c>
      <c r="D30" s="23"/>
      <c r="E30" s="31"/>
      <c r="F30" s="32"/>
      <c r="G30" s="33"/>
      <c r="H30" s="34"/>
    </row>
    <row r="31" spans="1:8" ht="12.75">
      <c r="A31" s="56"/>
      <c r="B31" s="120"/>
      <c r="C31" s="30"/>
      <c r="D31" s="23"/>
      <c r="E31" s="31"/>
      <c r="F31" s="32"/>
      <c r="G31" s="33"/>
      <c r="H31" s="34"/>
    </row>
    <row r="32" spans="1:8" ht="12.75">
      <c r="A32" s="56"/>
      <c r="B32" s="144">
        <v>1525</v>
      </c>
      <c r="C32" s="49" t="s">
        <v>24</v>
      </c>
      <c r="D32" s="23"/>
      <c r="E32" s="31"/>
      <c r="F32" s="32" t="s">
        <v>168</v>
      </c>
      <c r="G32" s="33">
        <v>14108.63</v>
      </c>
      <c r="H32" s="34">
        <f>G32+G33+G34</f>
        <v>14900.88</v>
      </c>
    </row>
    <row r="33" spans="1:8" ht="12.75">
      <c r="A33" s="56"/>
      <c r="B33" s="80"/>
      <c r="C33" s="52" t="s">
        <v>3</v>
      </c>
      <c r="D33" s="41"/>
      <c r="E33" s="42"/>
      <c r="F33" s="32" t="s">
        <v>169</v>
      </c>
      <c r="G33" s="33">
        <v>792.25</v>
      </c>
      <c r="H33" s="34"/>
    </row>
    <row r="34" spans="1:8" ht="12.75">
      <c r="A34" s="56"/>
      <c r="B34" s="80"/>
      <c r="C34" s="52"/>
      <c r="D34" s="41"/>
      <c r="E34" s="42"/>
      <c r="F34" s="32"/>
      <c r="G34" s="33"/>
      <c r="H34" s="34"/>
    </row>
    <row r="35" spans="1:8" ht="12.75">
      <c r="A35" s="56"/>
      <c r="B35" s="119">
        <v>1534</v>
      </c>
      <c r="C35" s="54" t="s">
        <v>31</v>
      </c>
      <c r="D35" s="23"/>
      <c r="E35" s="31"/>
      <c r="F35" s="32" t="s">
        <v>178</v>
      </c>
      <c r="G35" s="33">
        <v>236.45</v>
      </c>
      <c r="H35" s="34">
        <f>G35+G36</f>
        <v>236.45</v>
      </c>
    </row>
    <row r="36" spans="1:8" ht="12.75">
      <c r="A36" s="56"/>
      <c r="B36" s="120"/>
      <c r="C36" s="61" t="s">
        <v>3</v>
      </c>
      <c r="D36" s="23"/>
      <c r="E36" s="31"/>
      <c r="F36" s="32"/>
      <c r="G36" s="33"/>
      <c r="H36" s="34"/>
    </row>
    <row r="37" spans="1:8" ht="12.75">
      <c r="A37" s="56"/>
      <c r="B37" s="120"/>
      <c r="C37" s="61"/>
      <c r="D37" s="23"/>
      <c r="E37" s="31"/>
      <c r="F37" s="32"/>
      <c r="G37" s="33"/>
      <c r="H37" s="34"/>
    </row>
    <row r="38" spans="1:8" ht="12.75">
      <c r="A38" s="56"/>
      <c r="B38" s="145">
        <v>1537</v>
      </c>
      <c r="C38" s="63" t="s">
        <v>66</v>
      </c>
      <c r="D38" s="23"/>
      <c r="E38" s="31"/>
      <c r="F38" s="32" t="s">
        <v>170</v>
      </c>
      <c r="G38" s="33">
        <v>537.84</v>
      </c>
      <c r="H38" s="34">
        <f>G38+G39+G40+G41</f>
        <v>1445.24</v>
      </c>
    </row>
    <row r="39" spans="1:8" ht="12.75">
      <c r="A39" s="56"/>
      <c r="B39" s="146"/>
      <c r="C39" s="64" t="s">
        <v>67</v>
      </c>
      <c r="D39" s="23"/>
      <c r="E39" s="31"/>
      <c r="F39" s="32" t="s">
        <v>179</v>
      </c>
      <c r="G39" s="33">
        <v>211.79</v>
      </c>
      <c r="H39" s="34"/>
    </row>
    <row r="40" spans="1:8" ht="12.75">
      <c r="A40" s="56"/>
      <c r="B40" s="146"/>
      <c r="C40" s="64"/>
      <c r="D40" s="23"/>
      <c r="E40" s="31"/>
      <c r="F40" s="32" t="s">
        <v>172</v>
      </c>
      <c r="G40" s="33">
        <v>364.19</v>
      </c>
      <c r="H40" s="34"/>
    </row>
    <row r="41" spans="1:8" ht="12.75">
      <c r="A41" s="56"/>
      <c r="B41" s="146"/>
      <c r="C41" s="64"/>
      <c r="D41" s="23"/>
      <c r="E41" s="31"/>
      <c r="F41" s="32" t="s">
        <v>171</v>
      </c>
      <c r="G41" s="33">
        <v>331.42</v>
      </c>
      <c r="H41" s="34"/>
    </row>
    <row r="42" spans="1:8" ht="12.75">
      <c r="A42" s="56"/>
      <c r="B42" s="146"/>
      <c r="C42" s="64"/>
      <c r="D42" s="23"/>
      <c r="E42" s="31"/>
      <c r="F42" s="32"/>
      <c r="G42" s="33"/>
      <c r="H42" s="34"/>
    </row>
    <row r="43" spans="1:8" ht="12.75">
      <c r="A43" s="56"/>
      <c r="B43" s="120">
        <v>1539</v>
      </c>
      <c r="C43" s="54" t="s">
        <v>137</v>
      </c>
      <c r="D43" s="23"/>
      <c r="E43" s="31"/>
      <c r="F43" s="32" t="s">
        <v>173</v>
      </c>
      <c r="G43" s="33">
        <v>378.22</v>
      </c>
      <c r="H43" s="34">
        <f>G43+G44</f>
        <v>378.22</v>
      </c>
    </row>
    <row r="44" spans="1:8" ht="12.75">
      <c r="A44" s="56"/>
      <c r="B44" s="120"/>
      <c r="C44" s="54"/>
      <c r="D44" s="23"/>
      <c r="E44" s="31"/>
      <c r="F44" s="32"/>
      <c r="G44" s="33"/>
      <c r="H44" s="34"/>
    </row>
    <row r="45" spans="1:8" ht="12.75">
      <c r="A45" s="56"/>
      <c r="B45" s="120"/>
      <c r="C45" s="54"/>
      <c r="D45" s="23"/>
      <c r="E45" s="31"/>
      <c r="F45" s="32"/>
      <c r="G45" s="33"/>
      <c r="H45" s="34"/>
    </row>
    <row r="46" spans="1:8" ht="12.75">
      <c r="A46" s="56"/>
      <c r="B46" s="120">
        <v>1543</v>
      </c>
      <c r="C46" s="54" t="s">
        <v>72</v>
      </c>
      <c r="D46" s="23"/>
      <c r="E46" s="31"/>
      <c r="F46" s="32" t="s">
        <v>180</v>
      </c>
      <c r="G46" s="33">
        <v>869.51</v>
      </c>
      <c r="H46" s="34">
        <f>G46+G47</f>
        <v>869.51</v>
      </c>
    </row>
    <row r="47" spans="1:8" ht="12.75">
      <c r="A47" s="56"/>
      <c r="B47" s="120"/>
      <c r="C47" s="54" t="s">
        <v>36</v>
      </c>
      <c r="D47" s="23"/>
      <c r="E47" s="31"/>
      <c r="F47" s="32"/>
      <c r="G47" s="33"/>
      <c r="H47" s="34"/>
    </row>
    <row r="48" spans="1:8" ht="12.75">
      <c r="A48" s="56"/>
      <c r="B48" s="120"/>
      <c r="C48" s="54"/>
      <c r="D48" s="23"/>
      <c r="E48" s="31"/>
      <c r="F48" s="32"/>
      <c r="G48" s="33"/>
      <c r="H48" s="34"/>
    </row>
    <row r="49" spans="1:8" ht="12.75">
      <c r="A49" s="56"/>
      <c r="B49" s="80">
        <v>1545</v>
      </c>
      <c r="C49" s="68" t="s">
        <v>74</v>
      </c>
      <c r="D49" s="41"/>
      <c r="E49" s="42"/>
      <c r="F49" s="69" t="s">
        <v>181</v>
      </c>
      <c r="G49" s="59">
        <v>467.41</v>
      </c>
      <c r="H49" s="58">
        <f>G49+G50+G51</f>
        <v>719.55</v>
      </c>
    </row>
    <row r="50" spans="1:8" ht="12.75">
      <c r="A50" s="56"/>
      <c r="B50" s="80"/>
      <c r="C50" s="68" t="s">
        <v>34</v>
      </c>
      <c r="D50" s="41"/>
      <c r="E50" s="42"/>
      <c r="F50" s="69" t="s">
        <v>182</v>
      </c>
      <c r="G50" s="59">
        <v>252.14</v>
      </c>
      <c r="H50" s="58"/>
    </row>
    <row r="51" spans="1:8" ht="12.75">
      <c r="A51" s="56"/>
      <c r="B51" s="80"/>
      <c r="C51" s="68"/>
      <c r="D51" s="41"/>
      <c r="E51" s="42"/>
      <c r="F51" s="69"/>
      <c r="G51" s="59"/>
      <c r="H51" s="58"/>
    </row>
    <row r="52" spans="1:8" ht="12.75">
      <c r="A52" s="56"/>
      <c r="B52" s="80"/>
      <c r="C52" s="68"/>
      <c r="D52" s="41"/>
      <c r="E52" s="42"/>
      <c r="F52" s="69"/>
      <c r="G52" s="59"/>
      <c r="H52" s="58"/>
    </row>
    <row r="53" spans="1:8" ht="12.75">
      <c r="A53" s="56"/>
      <c r="B53" s="80">
        <v>1548</v>
      </c>
      <c r="C53" s="68" t="s">
        <v>78</v>
      </c>
      <c r="D53" s="41"/>
      <c r="E53" s="42"/>
      <c r="F53" s="69" t="s">
        <v>183</v>
      </c>
      <c r="G53" s="59">
        <v>112.05</v>
      </c>
      <c r="H53" s="58">
        <f>G53+G54+G55</f>
        <v>112.05</v>
      </c>
    </row>
    <row r="54" spans="1:8" ht="12.75">
      <c r="A54" s="56"/>
      <c r="B54" s="80"/>
      <c r="C54" s="68" t="s">
        <v>3</v>
      </c>
      <c r="D54" s="41"/>
      <c r="E54" s="42"/>
      <c r="F54" s="69"/>
      <c r="G54" s="59"/>
      <c r="H54" s="58"/>
    </row>
    <row r="55" spans="1:8" ht="12.75">
      <c r="A55" s="56"/>
      <c r="B55" s="80"/>
      <c r="C55" s="68"/>
      <c r="D55" s="41"/>
      <c r="E55" s="42"/>
      <c r="F55" s="69"/>
      <c r="G55" s="59"/>
      <c r="H55" s="58"/>
    </row>
    <row r="56" spans="1:8" ht="12.75">
      <c r="A56" s="56"/>
      <c r="B56" s="80">
        <v>1551</v>
      </c>
      <c r="C56" s="68" t="s">
        <v>80</v>
      </c>
      <c r="D56" s="73"/>
      <c r="E56" s="42"/>
      <c r="F56" s="69" t="s">
        <v>184</v>
      </c>
      <c r="G56" s="59">
        <v>49.68</v>
      </c>
      <c r="H56" s="58">
        <f>G56+G57</f>
        <v>49.68</v>
      </c>
    </row>
    <row r="57" spans="1:8" ht="12.75">
      <c r="A57" s="56"/>
      <c r="B57" s="80"/>
      <c r="C57" s="68" t="s">
        <v>39</v>
      </c>
      <c r="D57" s="28"/>
      <c r="E57" s="42"/>
      <c r="F57" s="69"/>
      <c r="G57" s="59"/>
      <c r="H57" s="58"/>
    </row>
    <row r="58" spans="1:8" ht="12.75">
      <c r="A58" s="56"/>
      <c r="B58" s="80"/>
      <c r="C58" s="68"/>
      <c r="D58" s="28"/>
      <c r="E58" s="42"/>
      <c r="F58" s="69"/>
      <c r="G58" s="59"/>
      <c r="H58" s="58"/>
    </row>
    <row r="59" spans="1:8" ht="12.75">
      <c r="A59" s="56"/>
      <c r="B59" s="80">
        <v>1553</v>
      </c>
      <c r="C59" s="75" t="s">
        <v>40</v>
      </c>
      <c r="D59" s="74"/>
      <c r="E59" s="42"/>
      <c r="F59" s="69" t="s">
        <v>185</v>
      </c>
      <c r="G59" s="59">
        <v>15270.48</v>
      </c>
      <c r="H59" s="58">
        <f>G59+G60</f>
        <v>15270.48</v>
      </c>
    </row>
    <row r="60" spans="1:8" ht="12.75">
      <c r="A60" s="56"/>
      <c r="B60" s="80"/>
      <c r="C60" s="75" t="s">
        <v>3</v>
      </c>
      <c r="D60" s="28"/>
      <c r="E60" s="42"/>
      <c r="F60" s="69"/>
      <c r="G60" s="59"/>
      <c r="H60" s="58"/>
    </row>
    <row r="61" spans="1:8" ht="12.75">
      <c r="A61" s="56"/>
      <c r="B61" s="80"/>
      <c r="C61" s="75"/>
      <c r="D61" s="28"/>
      <c r="E61" s="42"/>
      <c r="F61" s="69"/>
      <c r="G61" s="59"/>
      <c r="H61" s="58"/>
    </row>
    <row r="62" spans="1:8" ht="12.75">
      <c r="A62" s="56"/>
      <c r="B62" s="80">
        <v>1554</v>
      </c>
      <c r="C62" s="75" t="s">
        <v>82</v>
      </c>
      <c r="D62" s="28"/>
      <c r="E62" s="42"/>
      <c r="F62" s="69" t="s">
        <v>186</v>
      </c>
      <c r="G62" s="59">
        <v>1608.29</v>
      </c>
      <c r="H62" s="58">
        <f>G62+G63</f>
        <v>1608.29</v>
      </c>
    </row>
    <row r="63" spans="1:8" ht="12.75">
      <c r="A63" s="56"/>
      <c r="B63" s="80"/>
      <c r="C63" s="75" t="s">
        <v>83</v>
      </c>
      <c r="D63" s="28"/>
      <c r="E63" s="42"/>
      <c r="F63" s="69"/>
      <c r="G63" s="59"/>
      <c r="H63" s="58"/>
    </row>
    <row r="64" spans="1:8" ht="12.75">
      <c r="A64" s="56"/>
      <c r="B64" s="80"/>
      <c r="C64" s="75"/>
      <c r="D64" s="28"/>
      <c r="E64" s="42"/>
      <c r="F64" s="69"/>
      <c r="G64" s="59"/>
      <c r="H64" s="58"/>
    </row>
    <row r="65" spans="1:8" ht="12.75">
      <c r="A65" s="56"/>
      <c r="B65" s="80">
        <v>1855</v>
      </c>
      <c r="C65" s="75" t="s">
        <v>84</v>
      </c>
      <c r="D65" s="28"/>
      <c r="E65" s="42"/>
      <c r="F65" s="69" t="s">
        <v>187</v>
      </c>
      <c r="G65" s="59">
        <v>154.91</v>
      </c>
      <c r="H65" s="58">
        <f>G65+G66</f>
        <v>154.91</v>
      </c>
    </row>
    <row r="66" spans="1:8" ht="12.75">
      <c r="A66" s="56"/>
      <c r="B66" s="80"/>
      <c r="C66" s="75" t="s">
        <v>3</v>
      </c>
      <c r="D66" s="28"/>
      <c r="E66" s="42"/>
      <c r="F66" s="69"/>
      <c r="G66" s="59"/>
      <c r="H66" s="58"/>
    </row>
    <row r="67" spans="1:8" ht="12.75">
      <c r="A67" s="56"/>
      <c r="B67" s="80"/>
      <c r="C67" s="75"/>
      <c r="D67" s="28"/>
      <c r="E67" s="42"/>
      <c r="F67" s="69"/>
      <c r="G67" s="59"/>
      <c r="H67" s="58"/>
    </row>
    <row r="68" spans="1:8" ht="12.75">
      <c r="A68" s="56"/>
      <c r="B68" s="80">
        <v>1856</v>
      </c>
      <c r="C68" s="75" t="s">
        <v>85</v>
      </c>
      <c r="D68" s="6"/>
      <c r="E68" s="42"/>
      <c r="F68" s="69" t="s">
        <v>188</v>
      </c>
      <c r="G68" s="59">
        <v>12961.85</v>
      </c>
      <c r="H68" s="58">
        <f>G68+G69+G70</f>
        <v>12961.85</v>
      </c>
    </row>
    <row r="69" spans="1:8" ht="12.75">
      <c r="A69" s="56"/>
      <c r="B69" s="80"/>
      <c r="C69" s="75" t="s">
        <v>3</v>
      </c>
      <c r="D69" s="28"/>
      <c r="E69" s="42"/>
      <c r="F69" s="69"/>
      <c r="G69" s="59"/>
      <c r="H69" s="58"/>
    </row>
    <row r="70" spans="1:8" ht="12.75">
      <c r="A70" s="56"/>
      <c r="B70" s="80"/>
      <c r="C70" s="75"/>
      <c r="D70" s="28"/>
      <c r="E70" s="42"/>
      <c r="F70" s="69"/>
      <c r="G70" s="59"/>
      <c r="H70" s="58"/>
    </row>
    <row r="71" spans="1:8" ht="12.75">
      <c r="A71" s="56"/>
      <c r="B71" s="80">
        <v>3537</v>
      </c>
      <c r="C71" s="75" t="s">
        <v>45</v>
      </c>
      <c r="D71" s="50"/>
      <c r="E71" s="50"/>
      <c r="F71" s="69" t="s">
        <v>189</v>
      </c>
      <c r="G71" s="59">
        <v>314.09</v>
      </c>
      <c r="H71" s="58">
        <f>G71+G72</f>
        <v>314.09</v>
      </c>
    </row>
    <row r="72" spans="1:8" ht="12.75">
      <c r="A72" s="56"/>
      <c r="B72" s="80"/>
      <c r="C72" s="75" t="s">
        <v>100</v>
      </c>
      <c r="D72" s="41"/>
      <c r="E72" s="42"/>
      <c r="F72" s="69"/>
      <c r="G72" s="59"/>
      <c r="H72" s="58"/>
    </row>
    <row r="73" spans="1:8" ht="13.5" thickBot="1">
      <c r="A73" s="56"/>
      <c r="B73" s="80"/>
      <c r="C73" s="75"/>
      <c r="D73" s="23"/>
      <c r="E73" s="42"/>
      <c r="F73" s="69"/>
      <c r="G73" s="59"/>
      <c r="H73" s="58"/>
    </row>
    <row r="74" spans="1:8" ht="13.5" thickBot="1">
      <c r="A74" s="147"/>
      <c r="B74" s="83"/>
      <c r="C74" s="83" t="s">
        <v>46</v>
      </c>
      <c r="D74" s="84"/>
      <c r="E74" s="85"/>
      <c r="F74" s="86"/>
      <c r="G74" s="87">
        <f>SUM(G11:G73)</f>
        <v>103162.92999999998</v>
      </c>
      <c r="H74" s="88">
        <f>SUM(H11:H73)</f>
        <v>103162.93</v>
      </c>
    </row>
    <row r="75" spans="5:8" ht="12.75">
      <c r="E75" s="6"/>
      <c r="F75" s="7"/>
      <c r="G75" s="7"/>
      <c r="H75" s="89"/>
    </row>
    <row r="76" spans="5:8" ht="12.75">
      <c r="E76" s="6"/>
      <c r="F76" s="7"/>
      <c r="G76" s="7" t="s">
        <v>103</v>
      </c>
      <c r="H76" s="89"/>
    </row>
    <row r="77" spans="4:8" ht="12.75">
      <c r="D77" s="6"/>
      <c r="E77" s="7"/>
      <c r="F77" s="7"/>
      <c r="G77" s="7" t="s">
        <v>104</v>
      </c>
      <c r="H77" s="89"/>
    </row>
    <row r="78" spans="4:8" ht="12.75">
      <c r="D78" s="6"/>
      <c r="E78" s="7"/>
      <c r="F78" s="7"/>
      <c r="G78" s="7"/>
      <c r="H78" s="89"/>
    </row>
    <row r="79" spans="4:8" ht="12.75">
      <c r="D79" s="6"/>
      <c r="E79" s="7"/>
      <c r="F79" s="7"/>
      <c r="G79" s="7"/>
      <c r="H79" s="89"/>
    </row>
    <row r="80" spans="5:7" ht="12.75">
      <c r="E80" s="3"/>
      <c r="G80" s="38"/>
    </row>
    <row r="81" spans="5:7" ht="12.75">
      <c r="E81" s="3"/>
      <c r="F81" s="148"/>
      <c r="G81" s="38"/>
    </row>
    <row r="82" spans="6:7" ht="12.75">
      <c r="F82" s="6"/>
      <c r="G82" s="99"/>
    </row>
    <row r="83" ht="12.75">
      <c r="G83" s="38"/>
    </row>
    <row r="84" ht="12.75">
      <c r="F84" s="7"/>
    </row>
    <row r="85" ht="12.75">
      <c r="F85" s="7"/>
    </row>
    <row r="87" spans="5:6" ht="12.75">
      <c r="E87" s="6"/>
      <c r="F87" s="100"/>
    </row>
    <row r="88" ht="12.75">
      <c r="E88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B28">
      <selection activeCell="D42" sqref="D42:D43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7.57421875" style="5" customWidth="1"/>
    <col min="4" max="4" width="17.8515625" style="5" customWidth="1"/>
    <col min="5" max="5" width="16.00390625" style="5" customWidth="1"/>
    <col min="6" max="17" width="17.8515625" style="5" customWidth="1"/>
    <col min="18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159</v>
      </c>
      <c r="E6" s="11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160</v>
      </c>
      <c r="C8" s="3"/>
      <c r="E8" s="6"/>
      <c r="F8" s="7"/>
      <c r="G8" s="7" t="s">
        <v>161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40" t="s">
        <v>52</v>
      </c>
      <c r="B10" s="141" t="s">
        <v>162</v>
      </c>
      <c r="C10" s="13" t="s">
        <v>1</v>
      </c>
      <c r="D10" s="15" t="s">
        <v>54</v>
      </c>
      <c r="E10" s="16" t="s">
        <v>55</v>
      </c>
      <c r="F10" s="17" t="s">
        <v>56</v>
      </c>
      <c r="G10" s="142" t="s">
        <v>57</v>
      </c>
      <c r="H10" s="19" t="s">
        <v>58</v>
      </c>
    </row>
    <row r="11" spans="1:8" ht="12.75">
      <c r="A11" s="56"/>
      <c r="B11" s="143">
        <v>1503</v>
      </c>
      <c r="C11" s="22" t="s">
        <v>2</v>
      </c>
      <c r="D11" s="23"/>
      <c r="E11" s="24"/>
      <c r="F11" s="25" t="s">
        <v>163</v>
      </c>
      <c r="G11" s="26">
        <v>1367.09</v>
      </c>
      <c r="H11" s="27">
        <f>G11+G12</f>
        <v>1367.09</v>
      </c>
    </row>
    <row r="12" spans="1:8" ht="12.75">
      <c r="A12" s="56"/>
      <c r="B12" s="120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20"/>
      <c r="C13" s="30"/>
      <c r="D13" s="23"/>
      <c r="E13" s="31"/>
      <c r="F13" s="32"/>
      <c r="G13" s="33"/>
      <c r="H13" s="34"/>
    </row>
    <row r="14" spans="1:8" ht="12.75">
      <c r="A14" s="56"/>
      <c r="B14" s="120">
        <v>1509</v>
      </c>
      <c r="C14" s="35" t="s">
        <v>10</v>
      </c>
      <c r="D14" s="23"/>
      <c r="E14" s="31"/>
      <c r="F14" s="32" t="s">
        <v>164</v>
      </c>
      <c r="G14" s="33">
        <v>2104.76</v>
      </c>
      <c r="H14" s="34">
        <f>G14+G15+G16</f>
        <v>2104.76</v>
      </c>
    </row>
    <row r="15" spans="1:8" ht="12.75">
      <c r="A15" s="56"/>
      <c r="B15" s="120"/>
      <c r="C15" s="30" t="s">
        <v>11</v>
      </c>
      <c r="D15" s="23"/>
      <c r="E15" s="31"/>
      <c r="F15" s="32"/>
      <c r="G15" s="33"/>
      <c r="H15" s="34"/>
    </row>
    <row r="16" spans="1:8" ht="12.75">
      <c r="A16" s="56"/>
      <c r="B16" s="120"/>
      <c r="C16" s="30"/>
      <c r="D16" s="23"/>
      <c r="E16" s="31"/>
      <c r="F16" s="32"/>
      <c r="G16" s="33"/>
      <c r="H16" s="34"/>
    </row>
    <row r="17" spans="1:8" ht="12.75">
      <c r="A17" s="56"/>
      <c r="B17" s="120">
        <v>1510</v>
      </c>
      <c r="C17" s="35" t="s">
        <v>12</v>
      </c>
      <c r="D17" s="6"/>
      <c r="E17" s="31"/>
      <c r="F17" s="32" t="s">
        <v>165</v>
      </c>
      <c r="G17" s="33">
        <v>4013.09</v>
      </c>
      <c r="H17" s="34">
        <f>G17+G18</f>
        <v>4013.09</v>
      </c>
    </row>
    <row r="18" spans="1:8" ht="12.75">
      <c r="A18" s="56"/>
      <c r="B18" s="120"/>
      <c r="C18" s="30" t="s">
        <v>13</v>
      </c>
      <c r="D18" s="23"/>
      <c r="E18" s="31"/>
      <c r="F18" s="32"/>
      <c r="G18" s="33"/>
      <c r="H18" s="34"/>
    </row>
    <row r="19" spans="1:8" ht="12.75">
      <c r="A19" s="56"/>
      <c r="B19" s="120"/>
      <c r="C19" s="30"/>
      <c r="D19" s="23"/>
      <c r="E19" s="31"/>
      <c r="F19" s="32"/>
      <c r="G19" s="33"/>
      <c r="H19" s="34"/>
    </row>
    <row r="20" spans="1:8" ht="12.75">
      <c r="A20" s="56"/>
      <c r="B20" s="120">
        <v>1521</v>
      </c>
      <c r="C20" s="35" t="s">
        <v>22</v>
      </c>
      <c r="D20" s="23"/>
      <c r="E20" s="31"/>
      <c r="F20" s="32" t="s">
        <v>166</v>
      </c>
      <c r="G20" s="33">
        <v>2132.66</v>
      </c>
      <c r="H20" s="34">
        <f>G20+G21</f>
        <v>2132.66</v>
      </c>
    </row>
    <row r="21" spans="1:8" ht="12.75">
      <c r="A21" s="56"/>
      <c r="B21" s="80"/>
      <c r="C21" s="30" t="s">
        <v>3</v>
      </c>
      <c r="D21" s="23"/>
      <c r="E21" s="31"/>
      <c r="F21" s="32"/>
      <c r="G21" s="33"/>
      <c r="H21" s="34"/>
    </row>
    <row r="22" spans="1:8" ht="12.75">
      <c r="A22" s="56"/>
      <c r="B22" s="80"/>
      <c r="C22" s="40"/>
      <c r="D22" s="41"/>
      <c r="E22" s="42"/>
      <c r="F22" s="32"/>
      <c r="G22" s="33"/>
      <c r="H22" s="34"/>
    </row>
    <row r="23" spans="1:8" ht="12.75">
      <c r="A23" s="56"/>
      <c r="B23" s="144">
        <v>1527</v>
      </c>
      <c r="C23" s="35" t="s">
        <v>65</v>
      </c>
      <c r="D23" s="23"/>
      <c r="E23" s="31"/>
      <c r="F23" s="32" t="s">
        <v>167</v>
      </c>
      <c r="G23" s="33">
        <v>1101.16</v>
      </c>
      <c r="H23" s="34">
        <f>G23+G24</f>
        <v>1101.16</v>
      </c>
    </row>
    <row r="24" spans="1:8" ht="12.75">
      <c r="A24" s="56"/>
      <c r="B24" s="120"/>
      <c r="C24" s="30" t="s">
        <v>26</v>
      </c>
      <c r="D24" s="23"/>
      <c r="E24" s="31"/>
      <c r="F24" s="32"/>
      <c r="G24" s="33"/>
      <c r="H24" s="34"/>
    </row>
    <row r="25" spans="1:8" ht="12.75">
      <c r="A25" s="56"/>
      <c r="B25" s="120"/>
      <c r="C25" s="30"/>
      <c r="D25" s="23"/>
      <c r="E25" s="31"/>
      <c r="F25" s="32"/>
      <c r="G25" s="33"/>
      <c r="H25" s="34"/>
    </row>
    <row r="26" spans="1:8" ht="12.75">
      <c r="A26" s="56"/>
      <c r="B26" s="144">
        <v>1525</v>
      </c>
      <c r="C26" s="49" t="s">
        <v>24</v>
      </c>
      <c r="D26" s="23"/>
      <c r="E26" s="31"/>
      <c r="F26" s="32" t="s">
        <v>168</v>
      </c>
      <c r="G26" s="33">
        <v>18281.25</v>
      </c>
      <c r="H26" s="34">
        <f>G26+G27+G28</f>
        <v>18281.67</v>
      </c>
    </row>
    <row r="27" spans="1:8" ht="12.75">
      <c r="A27" s="56"/>
      <c r="B27" s="80"/>
      <c r="C27" s="52" t="s">
        <v>3</v>
      </c>
      <c r="D27" s="41"/>
      <c r="E27" s="42"/>
      <c r="F27" s="32" t="s">
        <v>169</v>
      </c>
      <c r="G27" s="33">
        <v>0.42</v>
      </c>
      <c r="H27" s="34"/>
    </row>
    <row r="28" spans="1:8" ht="12.75">
      <c r="A28" s="56"/>
      <c r="B28" s="80"/>
      <c r="C28" s="52"/>
      <c r="D28" s="41"/>
      <c r="E28" s="42"/>
      <c r="F28" s="32"/>
      <c r="G28" s="33"/>
      <c r="H28" s="34"/>
    </row>
    <row r="29" spans="1:8" ht="12.75">
      <c r="A29" s="56"/>
      <c r="B29" s="145">
        <v>1537</v>
      </c>
      <c r="C29" s="63" t="s">
        <v>66</v>
      </c>
      <c r="D29" s="23"/>
      <c r="E29" s="31"/>
      <c r="F29" s="32" t="s">
        <v>170</v>
      </c>
      <c r="G29" s="33">
        <v>1396.17</v>
      </c>
      <c r="H29" s="34">
        <f>G29+G30+G31+G32</f>
        <v>7914.05</v>
      </c>
    </row>
    <row r="30" spans="1:8" ht="12.75">
      <c r="A30" s="56"/>
      <c r="B30" s="146"/>
      <c r="C30" s="64" t="s">
        <v>67</v>
      </c>
      <c r="D30" s="23"/>
      <c r="E30" s="31"/>
      <c r="F30" s="32" t="s">
        <v>171</v>
      </c>
      <c r="G30" s="33">
        <v>2684.34</v>
      </c>
      <c r="H30" s="34"/>
    </row>
    <row r="31" spans="1:8" ht="12.75">
      <c r="A31" s="56"/>
      <c r="B31" s="146"/>
      <c r="C31" s="64"/>
      <c r="D31" s="23"/>
      <c r="E31" s="31"/>
      <c r="F31" s="32" t="s">
        <v>172</v>
      </c>
      <c r="G31" s="33">
        <v>3833.54</v>
      </c>
      <c r="H31" s="34"/>
    </row>
    <row r="32" spans="1:8" ht="12.75">
      <c r="A32" s="56"/>
      <c r="B32" s="146"/>
      <c r="C32" s="64"/>
      <c r="D32" s="23"/>
      <c r="E32" s="31"/>
      <c r="F32" s="32"/>
      <c r="G32" s="33"/>
      <c r="H32" s="34"/>
    </row>
    <row r="33" spans="1:8" ht="12.75">
      <c r="A33" s="56"/>
      <c r="B33" s="120">
        <v>1539</v>
      </c>
      <c r="C33" s="54" t="s">
        <v>137</v>
      </c>
      <c r="D33" s="23"/>
      <c r="E33" s="31"/>
      <c r="F33" s="32" t="s">
        <v>173</v>
      </c>
      <c r="G33" s="33">
        <v>2394</v>
      </c>
      <c r="H33" s="34">
        <f>G33+G34</f>
        <v>2394</v>
      </c>
    </row>
    <row r="34" spans="1:8" ht="12.75">
      <c r="A34" s="56"/>
      <c r="B34" s="120"/>
      <c r="C34" s="54"/>
      <c r="D34" s="23"/>
      <c r="E34" s="31"/>
      <c r="F34" s="32"/>
      <c r="G34" s="33"/>
      <c r="H34" s="34"/>
    </row>
    <row r="35" spans="1:8" ht="12.75">
      <c r="A35" s="56"/>
      <c r="B35" s="120"/>
      <c r="C35" s="54"/>
      <c r="D35" s="23"/>
      <c r="E35" s="31"/>
      <c r="F35" s="32"/>
      <c r="G35" s="33"/>
      <c r="H35" s="34"/>
    </row>
    <row r="36" spans="1:8" ht="12.75">
      <c r="A36" s="56"/>
      <c r="B36" s="80">
        <v>1548</v>
      </c>
      <c r="C36" s="68" t="s">
        <v>78</v>
      </c>
      <c r="D36" s="41"/>
      <c r="E36" s="42"/>
      <c r="F36" s="69" t="s">
        <v>174</v>
      </c>
      <c r="G36" s="59">
        <v>2351.52</v>
      </c>
      <c r="H36" s="58">
        <f>G36+G37+G38</f>
        <v>2351.52</v>
      </c>
    </row>
    <row r="37" spans="1:8" ht="12.75">
      <c r="A37" s="56"/>
      <c r="B37" s="80"/>
      <c r="C37" s="68" t="s">
        <v>3</v>
      </c>
      <c r="D37" s="41"/>
      <c r="E37" s="42"/>
      <c r="F37" s="69"/>
      <c r="G37" s="59"/>
      <c r="H37" s="58"/>
    </row>
    <row r="38" spans="1:8" ht="13.5" thickBot="1">
      <c r="A38" s="56"/>
      <c r="B38" s="80"/>
      <c r="C38" s="68"/>
      <c r="D38" s="41"/>
      <c r="E38" s="42"/>
      <c r="F38" s="69"/>
      <c r="G38" s="59"/>
      <c r="H38" s="58"/>
    </row>
    <row r="39" spans="1:8" ht="13.5" thickBot="1">
      <c r="A39" s="147"/>
      <c r="B39" s="83"/>
      <c r="C39" s="83" t="s">
        <v>46</v>
      </c>
      <c r="D39" s="84"/>
      <c r="E39" s="85"/>
      <c r="F39" s="86"/>
      <c r="G39" s="87">
        <f>SUM(G11:G38)</f>
        <v>41660</v>
      </c>
      <c r="H39" s="88">
        <f>SUM(H11:H38)</f>
        <v>41660</v>
      </c>
    </row>
    <row r="40" spans="5:8" ht="12.75">
      <c r="E40" s="6"/>
      <c r="F40" s="7"/>
      <c r="G40" s="38"/>
      <c r="H40" s="89"/>
    </row>
    <row r="41" spans="5:8" ht="12.75">
      <c r="E41" s="6"/>
      <c r="F41" s="7"/>
      <c r="G41" s="7" t="s">
        <v>103</v>
      </c>
      <c r="H41" s="89"/>
    </row>
    <row r="42" spans="4:8" ht="12.75">
      <c r="D42" s="6"/>
      <c r="E42" s="7"/>
      <c r="F42" s="7"/>
      <c r="G42" s="7" t="s">
        <v>104</v>
      </c>
      <c r="H42" s="89"/>
    </row>
    <row r="43" spans="4:8" ht="12.75">
      <c r="D43" s="6"/>
      <c r="E43" s="7"/>
      <c r="F43" s="7"/>
      <c r="G43" s="7"/>
      <c r="H43" s="89"/>
    </row>
    <row r="44" spans="4:8" ht="12.75">
      <c r="D44" s="6"/>
      <c r="E44" s="7"/>
      <c r="F44" s="7"/>
      <c r="G44" s="7"/>
      <c r="H44" s="89"/>
    </row>
    <row r="45" spans="5:7" ht="12.75">
      <c r="E45" s="3"/>
      <c r="G45" s="38"/>
    </row>
    <row r="46" spans="5:7" ht="12.75">
      <c r="E46" s="3"/>
      <c r="F46" s="148"/>
      <c r="G46" s="38"/>
    </row>
    <row r="47" spans="6:7" ht="12.75">
      <c r="F47" s="6"/>
      <c r="G47" s="99"/>
    </row>
    <row r="48" ht="12.75">
      <c r="G48" s="38"/>
    </row>
    <row r="49" ht="12.75">
      <c r="F49" s="7"/>
    </row>
    <row r="50" ht="12.75">
      <c r="F50" s="7"/>
    </row>
    <row r="52" spans="5:6" ht="12.75">
      <c r="E52" s="6"/>
      <c r="F52" s="100"/>
    </row>
    <row r="53" ht="12.75">
      <c r="E53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97">
      <selection activeCell="D4" sqref="D4"/>
    </sheetView>
  </sheetViews>
  <sheetFormatPr defaultColWidth="9.140625" defaultRowHeight="12.75"/>
  <cols>
    <col min="1" max="1" width="2.8515625" style="5" customWidth="1"/>
    <col min="2" max="2" width="6.00390625" style="5" customWidth="1"/>
    <col min="3" max="3" width="27.140625" style="5" customWidth="1"/>
    <col min="4" max="4" width="17.140625" style="5" customWidth="1"/>
    <col min="5" max="5" width="13.140625" style="5" customWidth="1"/>
    <col min="6" max="6" width="19.00390625" style="5" customWidth="1"/>
    <col min="7" max="7" width="16.421875" style="5" customWidth="1"/>
    <col min="8" max="8" width="14.8515625" style="90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548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111</v>
      </c>
      <c r="E6" s="6"/>
      <c r="F6" s="3"/>
      <c r="G6" s="7"/>
      <c r="H6" s="8"/>
    </row>
    <row r="7" spans="1:8" ht="12.75">
      <c r="A7" s="6"/>
      <c r="B7" s="6"/>
      <c r="C7" s="1"/>
      <c r="D7" s="6" t="s">
        <v>112</v>
      </c>
      <c r="E7" s="6"/>
      <c r="G7" s="7"/>
      <c r="H7" s="8"/>
    </row>
    <row r="8" spans="2:8" ht="12.75">
      <c r="B8" s="3" t="s">
        <v>113</v>
      </c>
      <c r="C8" s="3"/>
      <c r="E8" s="6"/>
      <c r="F8" s="7"/>
      <c r="G8" s="7"/>
      <c r="H8" s="8"/>
    </row>
    <row r="9" spans="5:8" ht="13.5" thickBot="1">
      <c r="E9" s="6"/>
      <c r="F9" s="7"/>
      <c r="G9" s="7"/>
      <c r="H9" s="8"/>
    </row>
    <row r="10" spans="1:8" ht="21.75" customHeight="1" thickBot="1">
      <c r="A10" s="13" t="s">
        <v>52</v>
      </c>
      <c r="B10" s="16" t="s">
        <v>114</v>
      </c>
      <c r="C10" s="13" t="s">
        <v>1</v>
      </c>
      <c r="D10" s="15" t="s">
        <v>54</v>
      </c>
      <c r="E10" s="16" t="s">
        <v>55</v>
      </c>
      <c r="F10" s="17" t="s">
        <v>56</v>
      </c>
      <c r="G10" s="18" t="s">
        <v>57</v>
      </c>
      <c r="H10" s="19" t="s">
        <v>58</v>
      </c>
    </row>
    <row r="11" spans="1:8" ht="12.75">
      <c r="A11" s="20"/>
      <c r="B11" s="20">
        <v>1503</v>
      </c>
      <c r="C11" s="101" t="s">
        <v>2</v>
      </c>
      <c r="D11" s="23"/>
      <c r="E11" s="24"/>
      <c r="F11" s="32" t="s">
        <v>115</v>
      </c>
      <c r="G11" s="26">
        <v>1560</v>
      </c>
      <c r="H11" s="102">
        <f>G11+G12+G13</f>
        <v>1560</v>
      </c>
    </row>
    <row r="12" spans="1:8" ht="12.75">
      <c r="A12" s="28"/>
      <c r="B12" s="103"/>
      <c r="C12" s="104" t="s">
        <v>3</v>
      </c>
      <c r="D12" s="23"/>
      <c r="E12" s="31"/>
      <c r="F12" s="32"/>
      <c r="G12" s="33"/>
      <c r="H12" s="105"/>
    </row>
    <row r="13" spans="1:8" ht="10.5" customHeight="1">
      <c r="A13" s="28"/>
      <c r="B13" s="103"/>
      <c r="C13" s="104"/>
      <c r="D13" s="23"/>
      <c r="E13" s="31"/>
      <c r="F13" s="32"/>
      <c r="G13" s="33"/>
      <c r="H13" s="105"/>
    </row>
    <row r="14" spans="1:8" ht="12.75">
      <c r="A14" s="28"/>
      <c r="B14" s="103">
        <v>1508</v>
      </c>
      <c r="C14" s="106" t="s">
        <v>8</v>
      </c>
      <c r="D14" s="23"/>
      <c r="E14" s="31"/>
      <c r="F14" s="32" t="s">
        <v>116</v>
      </c>
      <c r="G14" s="33">
        <v>1440</v>
      </c>
      <c r="H14" s="105">
        <f>G14+G15+G16</f>
        <v>1440</v>
      </c>
    </row>
    <row r="15" spans="1:8" ht="12.75">
      <c r="A15" s="28"/>
      <c r="B15" s="103"/>
      <c r="C15" s="104" t="s">
        <v>9</v>
      </c>
      <c r="D15" s="23"/>
      <c r="E15" s="31"/>
      <c r="F15" s="32"/>
      <c r="G15" s="33"/>
      <c r="H15" s="105"/>
    </row>
    <row r="16" spans="1:8" ht="9.75" customHeight="1">
      <c r="A16" s="28"/>
      <c r="B16" s="103"/>
      <c r="C16" s="104"/>
      <c r="D16" s="23"/>
      <c r="E16" s="31"/>
      <c r="F16" s="32"/>
      <c r="G16" s="33"/>
      <c r="H16" s="105"/>
    </row>
    <row r="17" spans="1:8" ht="12.75">
      <c r="A17" s="28"/>
      <c r="B17" s="103">
        <v>1509</v>
      </c>
      <c r="C17" s="106" t="s">
        <v>10</v>
      </c>
      <c r="D17" s="23"/>
      <c r="E17" s="31"/>
      <c r="F17" s="32" t="s">
        <v>117</v>
      </c>
      <c r="G17" s="33">
        <v>1800</v>
      </c>
      <c r="H17" s="105">
        <f>G17+G18</f>
        <v>1800</v>
      </c>
    </row>
    <row r="18" spans="1:8" ht="12.75">
      <c r="A18" s="28"/>
      <c r="B18" s="103"/>
      <c r="C18" s="104" t="s">
        <v>11</v>
      </c>
      <c r="D18" s="23"/>
      <c r="E18" s="31"/>
      <c r="F18" s="32"/>
      <c r="G18" s="33"/>
      <c r="H18" s="105"/>
    </row>
    <row r="19" spans="1:8" ht="10.5" customHeight="1">
      <c r="A19" s="28"/>
      <c r="B19" s="103"/>
      <c r="C19" s="104"/>
      <c r="D19" s="23"/>
      <c r="E19" s="31"/>
      <c r="F19" s="32"/>
      <c r="G19" s="33"/>
      <c r="H19" s="105"/>
    </row>
    <row r="20" spans="1:8" ht="12.75">
      <c r="A20" s="28"/>
      <c r="B20" s="103">
        <v>1510</v>
      </c>
      <c r="C20" s="106" t="s">
        <v>12</v>
      </c>
      <c r="D20" s="6"/>
      <c r="E20" s="31"/>
      <c r="F20" s="32" t="s">
        <v>118</v>
      </c>
      <c r="G20" s="33">
        <v>5280</v>
      </c>
      <c r="H20" s="105">
        <f>G20+G21+G22</f>
        <v>5640</v>
      </c>
    </row>
    <row r="21" spans="1:8" ht="12.75">
      <c r="A21" s="28"/>
      <c r="B21" s="103"/>
      <c r="C21" s="104" t="s">
        <v>13</v>
      </c>
      <c r="D21" s="23"/>
      <c r="E21" s="42"/>
      <c r="F21" s="32" t="s">
        <v>118</v>
      </c>
      <c r="G21" s="33">
        <v>360</v>
      </c>
      <c r="H21" s="105"/>
    </row>
    <row r="22" spans="1:8" ht="12.75">
      <c r="A22" s="28"/>
      <c r="B22" s="103"/>
      <c r="C22" s="104"/>
      <c r="D22" s="23"/>
      <c r="E22" s="31"/>
      <c r="F22" s="32"/>
      <c r="G22" s="33"/>
      <c r="H22" s="105"/>
    </row>
    <row r="23" spans="1:8" ht="12.75">
      <c r="A23" s="28"/>
      <c r="B23" s="103">
        <v>1511</v>
      </c>
      <c r="C23" s="106" t="s">
        <v>14</v>
      </c>
      <c r="D23" s="23"/>
      <c r="E23" s="31"/>
      <c r="F23" s="32" t="s">
        <v>119</v>
      </c>
      <c r="G23" s="33">
        <v>600</v>
      </c>
      <c r="H23" s="105">
        <f>G23+G24+G25</f>
        <v>600</v>
      </c>
    </row>
    <row r="24" spans="1:8" ht="12.75">
      <c r="A24" s="28"/>
      <c r="B24" s="103"/>
      <c r="C24" s="104" t="s">
        <v>3</v>
      </c>
      <c r="D24" s="23"/>
      <c r="E24" s="42"/>
      <c r="F24" s="28"/>
      <c r="G24" s="32"/>
      <c r="H24" s="105"/>
    </row>
    <row r="25" spans="1:8" ht="12.75">
      <c r="A25" s="28"/>
      <c r="B25" s="103"/>
      <c r="C25" s="104"/>
      <c r="D25" s="23"/>
      <c r="E25" s="31"/>
      <c r="F25" s="28"/>
      <c r="G25" s="32"/>
      <c r="H25" s="105"/>
    </row>
    <row r="26" spans="1:8" ht="12.75">
      <c r="A26" s="28"/>
      <c r="B26" s="103">
        <v>1514</v>
      </c>
      <c r="C26" s="106" t="s">
        <v>62</v>
      </c>
      <c r="D26" s="23"/>
      <c r="E26" s="31"/>
      <c r="F26" s="32" t="s">
        <v>119</v>
      </c>
      <c r="G26" s="33">
        <v>240</v>
      </c>
      <c r="H26" s="105">
        <f>G26+G27</f>
        <v>240</v>
      </c>
    </row>
    <row r="27" spans="1:8" ht="12.75">
      <c r="A27" s="28"/>
      <c r="B27" s="103"/>
      <c r="C27" s="104" t="s">
        <v>3</v>
      </c>
      <c r="D27" s="23"/>
      <c r="E27" s="31"/>
      <c r="F27" s="32"/>
      <c r="G27" s="33"/>
      <c r="H27" s="105"/>
    </row>
    <row r="28" spans="1:8" ht="12.75">
      <c r="A28" s="28"/>
      <c r="B28" s="103"/>
      <c r="C28" s="104"/>
      <c r="D28" s="23"/>
      <c r="E28" s="31"/>
      <c r="F28" s="32"/>
      <c r="G28" s="33"/>
      <c r="H28" s="105"/>
    </row>
    <row r="29" spans="1:8" ht="12.75">
      <c r="A29" s="28"/>
      <c r="B29" s="103">
        <v>1515</v>
      </c>
      <c r="C29" s="106" t="s">
        <v>63</v>
      </c>
      <c r="D29" s="23"/>
      <c r="E29" s="31"/>
      <c r="F29" s="32" t="s">
        <v>120</v>
      </c>
      <c r="G29" s="33">
        <v>840</v>
      </c>
      <c r="H29" s="105">
        <f>G29+G30</f>
        <v>1200</v>
      </c>
    </row>
    <row r="30" spans="1:8" ht="12.75">
      <c r="A30" s="28"/>
      <c r="B30" s="103"/>
      <c r="C30" s="104" t="s">
        <v>3</v>
      </c>
      <c r="D30" s="23"/>
      <c r="E30" s="42"/>
      <c r="F30" s="32" t="s">
        <v>120</v>
      </c>
      <c r="G30" s="33">
        <v>360</v>
      </c>
      <c r="H30" s="105"/>
    </row>
    <row r="31" spans="1:8" ht="12.75">
      <c r="A31" s="28"/>
      <c r="B31" s="103"/>
      <c r="C31" s="104"/>
      <c r="D31" s="23"/>
      <c r="E31" s="31"/>
      <c r="F31" s="32"/>
      <c r="G31" s="33"/>
      <c r="H31" s="105"/>
    </row>
    <row r="32" spans="1:8" ht="12.75">
      <c r="A32" s="28"/>
      <c r="B32" s="107">
        <v>1522</v>
      </c>
      <c r="C32" s="106" t="s">
        <v>23</v>
      </c>
      <c r="D32" s="23"/>
      <c r="E32" s="31"/>
      <c r="F32" s="32" t="s">
        <v>121</v>
      </c>
      <c r="G32" s="33">
        <v>840</v>
      </c>
      <c r="H32" s="105">
        <f>G32+G33</f>
        <v>840</v>
      </c>
    </row>
    <row r="33" spans="1:8" ht="12.75">
      <c r="A33" s="28"/>
      <c r="B33" s="103"/>
      <c r="C33" s="104" t="s">
        <v>11</v>
      </c>
      <c r="D33" s="23"/>
      <c r="E33" s="31"/>
      <c r="F33" s="32"/>
      <c r="G33" s="33"/>
      <c r="H33" s="105"/>
    </row>
    <row r="34" spans="1:8" ht="12.75">
      <c r="A34" s="28"/>
      <c r="B34" s="103"/>
      <c r="C34" s="104"/>
      <c r="D34" s="23"/>
      <c r="E34" s="31"/>
      <c r="F34" s="32"/>
      <c r="G34" s="33"/>
      <c r="H34" s="105"/>
    </row>
    <row r="35" spans="1:8" ht="12.75">
      <c r="A35" s="28"/>
      <c r="B35" s="107">
        <v>1523</v>
      </c>
      <c r="C35" s="106" t="s">
        <v>64</v>
      </c>
      <c r="D35" s="23"/>
      <c r="E35" s="31"/>
      <c r="F35" s="32" t="s">
        <v>122</v>
      </c>
      <c r="G35" s="33">
        <v>2878.8</v>
      </c>
      <c r="H35" s="105">
        <f>G35+G36</f>
        <v>3598.8</v>
      </c>
    </row>
    <row r="36" spans="1:8" ht="12.75">
      <c r="A36" s="28"/>
      <c r="B36" s="103"/>
      <c r="C36" s="104" t="s">
        <v>11</v>
      </c>
      <c r="D36" s="23"/>
      <c r="E36" s="42"/>
      <c r="F36" s="32" t="s">
        <v>122</v>
      </c>
      <c r="G36" s="33">
        <v>720</v>
      </c>
      <c r="H36" s="105"/>
    </row>
    <row r="37" spans="1:8" ht="12.75">
      <c r="A37" s="28"/>
      <c r="B37" s="103"/>
      <c r="C37" s="104"/>
      <c r="D37" s="23"/>
      <c r="E37" s="31"/>
      <c r="F37" s="32"/>
      <c r="G37" s="33"/>
      <c r="H37" s="105"/>
    </row>
    <row r="38" spans="1:8" ht="12.75">
      <c r="A38" s="28"/>
      <c r="B38" s="107">
        <v>1526</v>
      </c>
      <c r="C38" s="106" t="s">
        <v>123</v>
      </c>
      <c r="D38" s="23"/>
      <c r="E38" s="31"/>
      <c r="F38" s="32" t="s">
        <v>124</v>
      </c>
      <c r="G38" s="33">
        <v>25624</v>
      </c>
      <c r="H38" s="105">
        <f>G38+G39</f>
        <v>27424</v>
      </c>
    </row>
    <row r="39" spans="1:8" ht="12.75">
      <c r="A39" s="28"/>
      <c r="B39" s="103"/>
      <c r="C39" s="104" t="s">
        <v>3</v>
      </c>
      <c r="D39" s="23"/>
      <c r="E39" s="42"/>
      <c r="F39" s="32" t="s">
        <v>124</v>
      </c>
      <c r="G39" s="33">
        <v>1800</v>
      </c>
      <c r="H39" s="105"/>
    </row>
    <row r="40" spans="1:8" ht="12.75">
      <c r="A40" s="28"/>
      <c r="B40" s="103"/>
      <c r="C40" s="104"/>
      <c r="D40" s="23"/>
      <c r="E40" s="42"/>
      <c r="F40" s="32"/>
      <c r="G40" s="33"/>
      <c r="H40" s="105"/>
    </row>
    <row r="41" spans="1:8" ht="12.75">
      <c r="A41" s="28"/>
      <c r="B41" s="107">
        <v>1527</v>
      </c>
      <c r="C41" s="106" t="s">
        <v>65</v>
      </c>
      <c r="D41" s="23"/>
      <c r="E41" s="31"/>
      <c r="F41" s="32" t="s">
        <v>125</v>
      </c>
      <c r="G41" s="33">
        <v>1200</v>
      </c>
      <c r="H41" s="105">
        <f>G41+G42+G43</f>
        <v>1320</v>
      </c>
    </row>
    <row r="42" spans="1:8" ht="12.75">
      <c r="A42" s="28"/>
      <c r="B42" s="103"/>
      <c r="C42" s="104" t="s">
        <v>26</v>
      </c>
      <c r="D42" s="23"/>
      <c r="E42" s="42"/>
      <c r="F42" s="32" t="s">
        <v>126</v>
      </c>
      <c r="G42" s="33">
        <v>120</v>
      </c>
      <c r="H42" s="105"/>
    </row>
    <row r="43" spans="1:8" ht="12.75">
      <c r="A43" s="28"/>
      <c r="B43" s="103"/>
      <c r="C43" s="104"/>
      <c r="D43" s="23"/>
      <c r="E43" s="31"/>
      <c r="F43" s="32"/>
      <c r="G43" s="33"/>
      <c r="H43" s="105"/>
    </row>
    <row r="44" spans="1:8" ht="12.75">
      <c r="A44" s="28"/>
      <c r="B44" s="110">
        <v>1529</v>
      </c>
      <c r="C44" s="111" t="s">
        <v>28</v>
      </c>
      <c r="D44" s="23"/>
      <c r="E44" s="31"/>
      <c r="F44" s="32" t="s">
        <v>127</v>
      </c>
      <c r="G44" s="33">
        <v>12120</v>
      </c>
      <c r="H44" s="105">
        <f>G44+G45</f>
        <v>12120</v>
      </c>
    </row>
    <row r="45" spans="1:8" ht="12.75">
      <c r="A45" s="28"/>
      <c r="B45" s="110"/>
      <c r="C45" s="112" t="s">
        <v>3</v>
      </c>
      <c r="D45" s="23"/>
      <c r="F45" s="32"/>
      <c r="G45" s="33"/>
      <c r="H45" s="113"/>
    </row>
    <row r="46" spans="1:8" ht="12.75">
      <c r="A46" s="28"/>
      <c r="B46" s="114"/>
      <c r="C46" s="104"/>
      <c r="D46" s="23"/>
      <c r="E46" s="31"/>
      <c r="F46" s="32"/>
      <c r="G46" s="33"/>
      <c r="H46" s="113"/>
    </row>
    <row r="47" spans="1:8" ht="12.75">
      <c r="A47" s="28"/>
      <c r="B47" s="107">
        <v>1525</v>
      </c>
      <c r="C47" s="106" t="s">
        <v>24</v>
      </c>
      <c r="D47" s="23"/>
      <c r="E47" s="31"/>
      <c r="F47" s="32" t="s">
        <v>128</v>
      </c>
      <c r="G47" s="33">
        <v>2160</v>
      </c>
      <c r="H47" s="105">
        <f>G47+G48</f>
        <v>2520</v>
      </c>
    </row>
    <row r="48" spans="1:8" ht="12.75">
      <c r="A48" s="50"/>
      <c r="B48" s="76"/>
      <c r="C48" s="115" t="s">
        <v>3</v>
      </c>
      <c r="D48" s="41"/>
      <c r="E48" s="42"/>
      <c r="F48" s="32" t="s">
        <v>128</v>
      </c>
      <c r="G48" s="33">
        <v>360</v>
      </c>
      <c r="H48" s="105"/>
    </row>
    <row r="49" spans="1:8" ht="12.75">
      <c r="A49" s="50"/>
      <c r="B49" s="116"/>
      <c r="C49" s="115"/>
      <c r="D49" s="41"/>
      <c r="E49" s="42"/>
      <c r="F49" s="32"/>
      <c r="G49" s="33"/>
      <c r="H49" s="105"/>
    </row>
    <row r="50" spans="1:8" ht="12.75">
      <c r="A50" s="28"/>
      <c r="B50" s="110">
        <v>1533</v>
      </c>
      <c r="C50" s="117" t="s">
        <v>30</v>
      </c>
      <c r="D50" s="23"/>
      <c r="E50" s="31"/>
      <c r="F50" s="32" t="s">
        <v>129</v>
      </c>
      <c r="G50" s="33">
        <v>600</v>
      </c>
      <c r="H50" s="105">
        <f>G50+G51</f>
        <v>1200</v>
      </c>
    </row>
    <row r="51" spans="1:8" ht="12.75">
      <c r="A51" s="50"/>
      <c r="B51" s="76"/>
      <c r="C51" s="118" t="s">
        <v>3</v>
      </c>
      <c r="D51" s="41"/>
      <c r="E51" s="42"/>
      <c r="F51" s="32" t="s">
        <v>129</v>
      </c>
      <c r="G51" s="33">
        <v>600</v>
      </c>
      <c r="H51" s="105"/>
    </row>
    <row r="52" spans="1:8" ht="12.75">
      <c r="A52" s="50"/>
      <c r="B52" s="76"/>
      <c r="C52" s="118"/>
      <c r="D52" s="41"/>
      <c r="E52" s="42"/>
      <c r="F52" s="32"/>
      <c r="G52" s="33"/>
      <c r="H52" s="105"/>
    </row>
    <row r="53" spans="1:8" ht="12.75">
      <c r="A53" s="80"/>
      <c r="B53" s="119">
        <v>1534</v>
      </c>
      <c r="C53" s="54" t="s">
        <v>31</v>
      </c>
      <c r="D53" s="23"/>
      <c r="E53" s="31"/>
      <c r="F53" s="32" t="s">
        <v>130</v>
      </c>
      <c r="G53" s="33">
        <v>240</v>
      </c>
      <c r="H53" s="105">
        <f>G53+G54</f>
        <v>240</v>
      </c>
    </row>
    <row r="54" spans="1:8" ht="12.75">
      <c r="A54" s="80"/>
      <c r="B54" s="120"/>
      <c r="C54" s="61" t="s">
        <v>3</v>
      </c>
      <c r="D54" s="23"/>
      <c r="E54" s="31"/>
      <c r="F54" s="32"/>
      <c r="G54" s="33"/>
      <c r="H54" s="105"/>
    </row>
    <row r="55" spans="1:8" ht="12.75">
      <c r="A55" s="80"/>
      <c r="B55" s="121"/>
      <c r="C55" s="118"/>
      <c r="D55" s="41"/>
      <c r="E55" s="42"/>
      <c r="F55" s="32"/>
      <c r="G55" s="33"/>
      <c r="H55" s="105"/>
    </row>
    <row r="56" spans="1:8" ht="12.75">
      <c r="A56" s="56"/>
      <c r="B56" s="122">
        <v>1537</v>
      </c>
      <c r="C56" s="123" t="s">
        <v>66</v>
      </c>
      <c r="D56" s="23"/>
      <c r="E56" s="31"/>
      <c r="F56" s="32" t="s">
        <v>131</v>
      </c>
      <c r="G56" s="32">
        <v>3600</v>
      </c>
      <c r="H56" s="105">
        <f>G56+G58+G59+G57+G60</f>
        <v>18840</v>
      </c>
    </row>
    <row r="57" spans="1:8" ht="12.75">
      <c r="A57" s="56"/>
      <c r="B57" s="124"/>
      <c r="C57" s="125" t="s">
        <v>67</v>
      </c>
      <c r="D57" s="23"/>
      <c r="E57" s="42"/>
      <c r="F57" s="32" t="s">
        <v>131</v>
      </c>
      <c r="G57" s="32">
        <v>360</v>
      </c>
      <c r="H57" s="105"/>
    </row>
    <row r="58" spans="1:8" ht="12.75">
      <c r="A58" s="56"/>
      <c r="B58" s="124"/>
      <c r="C58" s="125"/>
      <c r="D58" s="23"/>
      <c r="E58" s="31"/>
      <c r="F58" s="32" t="s">
        <v>132</v>
      </c>
      <c r="G58" s="32">
        <v>5640</v>
      </c>
      <c r="H58" s="105"/>
    </row>
    <row r="59" spans="1:8" ht="12.75">
      <c r="A59" s="56"/>
      <c r="B59" s="126"/>
      <c r="C59" s="125"/>
      <c r="D59" s="23"/>
      <c r="E59" s="31"/>
      <c r="F59" s="32" t="s">
        <v>133</v>
      </c>
      <c r="G59" s="32">
        <v>2880</v>
      </c>
      <c r="H59" s="105"/>
    </row>
    <row r="60" spans="1:8" ht="12.75">
      <c r="A60" s="56"/>
      <c r="B60" s="126"/>
      <c r="C60" s="125"/>
      <c r="D60" s="23"/>
      <c r="E60" s="42"/>
      <c r="F60" s="32" t="s">
        <v>134</v>
      </c>
      <c r="G60" s="32">
        <v>6360</v>
      </c>
      <c r="H60" s="105"/>
    </row>
    <row r="61" spans="1:8" ht="12.75">
      <c r="A61" s="56"/>
      <c r="B61" s="126"/>
      <c r="C61" s="125"/>
      <c r="D61" s="23"/>
      <c r="E61" s="42"/>
      <c r="F61" s="32"/>
      <c r="G61" s="32"/>
      <c r="H61" s="105"/>
    </row>
    <row r="62" spans="1:8" ht="12.75">
      <c r="A62" s="56"/>
      <c r="B62" s="127">
        <v>1538</v>
      </c>
      <c r="C62" s="123" t="s">
        <v>33</v>
      </c>
      <c r="D62" s="23"/>
      <c r="E62" s="178"/>
      <c r="F62" s="32" t="s">
        <v>135</v>
      </c>
      <c r="G62" s="32">
        <v>480</v>
      </c>
      <c r="H62" s="105">
        <f>G62+G63+G64</f>
        <v>1440</v>
      </c>
    </row>
    <row r="63" spans="1:8" ht="12.75">
      <c r="A63" s="56"/>
      <c r="B63" s="127"/>
      <c r="C63" s="123" t="s">
        <v>34</v>
      </c>
      <c r="D63" s="23"/>
      <c r="E63" s="31"/>
      <c r="F63" s="32" t="s">
        <v>136</v>
      </c>
      <c r="G63" s="32">
        <v>960</v>
      </c>
      <c r="H63" s="105"/>
    </row>
    <row r="64" spans="1:8" ht="12.75">
      <c r="A64" s="56"/>
      <c r="B64" s="126"/>
      <c r="C64" s="123"/>
      <c r="D64" s="23"/>
      <c r="E64" s="31"/>
      <c r="F64" s="32"/>
      <c r="G64" s="32"/>
      <c r="H64" s="105"/>
    </row>
    <row r="65" spans="1:8" ht="12.75">
      <c r="A65" s="56"/>
      <c r="B65" s="120">
        <v>1539</v>
      </c>
      <c r="C65" s="54" t="s">
        <v>137</v>
      </c>
      <c r="D65" s="23"/>
      <c r="E65" s="31"/>
      <c r="F65" s="32" t="s">
        <v>138</v>
      </c>
      <c r="G65" s="32">
        <v>180</v>
      </c>
      <c r="H65" s="105">
        <f>G65+G66</f>
        <v>180</v>
      </c>
    </row>
    <row r="66" spans="1:8" ht="12.75">
      <c r="A66" s="56"/>
      <c r="B66" s="120"/>
      <c r="C66" s="54"/>
      <c r="D66" s="23"/>
      <c r="E66" s="128"/>
      <c r="F66" s="32"/>
      <c r="G66" s="32"/>
      <c r="H66" s="105"/>
    </row>
    <row r="67" spans="1:8" ht="12.75">
      <c r="A67" s="56"/>
      <c r="B67" s="126"/>
      <c r="C67" s="123"/>
      <c r="D67" s="23"/>
      <c r="E67" s="31"/>
      <c r="F67" s="32"/>
      <c r="G67" s="32"/>
      <c r="H67" s="105"/>
    </row>
    <row r="68" spans="1:8" ht="12.75">
      <c r="A68" s="56"/>
      <c r="B68" s="120">
        <v>1543</v>
      </c>
      <c r="C68" s="54" t="s">
        <v>72</v>
      </c>
      <c r="D68" s="23"/>
      <c r="E68" s="31"/>
      <c r="F68" s="32" t="s">
        <v>139</v>
      </c>
      <c r="G68" s="32">
        <v>240</v>
      </c>
      <c r="H68" s="105">
        <f>G68+G69</f>
        <v>240</v>
      </c>
    </row>
    <row r="69" spans="1:8" ht="12.75">
      <c r="A69" s="56"/>
      <c r="B69" s="120"/>
      <c r="C69" s="54" t="s">
        <v>36</v>
      </c>
      <c r="D69" s="23"/>
      <c r="E69" s="31"/>
      <c r="F69" s="32"/>
      <c r="G69" s="32"/>
      <c r="H69" s="105"/>
    </row>
    <row r="70" spans="1:8" ht="12.75">
      <c r="A70" s="56"/>
      <c r="B70" s="126"/>
      <c r="C70" s="129"/>
      <c r="D70" s="23"/>
      <c r="E70" s="31"/>
      <c r="F70" s="32"/>
      <c r="G70" s="32"/>
      <c r="H70" s="105"/>
    </row>
    <row r="71" spans="1:8" ht="12.75">
      <c r="A71" s="56"/>
      <c r="B71" s="76">
        <v>1545</v>
      </c>
      <c r="C71" s="117" t="s">
        <v>74</v>
      </c>
      <c r="D71" s="41"/>
      <c r="E71" s="42"/>
      <c r="F71" s="69" t="s">
        <v>140</v>
      </c>
      <c r="G71" s="69">
        <v>3589.55</v>
      </c>
      <c r="H71" s="130">
        <f>G71+G72+G73</f>
        <v>4967.200000000001</v>
      </c>
    </row>
    <row r="72" spans="1:8" ht="12.75">
      <c r="A72" s="56"/>
      <c r="B72" s="76"/>
      <c r="C72" s="117" t="s">
        <v>34</v>
      </c>
      <c r="D72" s="41"/>
      <c r="E72" s="42"/>
      <c r="F72" s="69" t="s">
        <v>141</v>
      </c>
      <c r="G72" s="69">
        <v>120</v>
      </c>
      <c r="H72" s="130"/>
    </row>
    <row r="73" spans="1:8" ht="12.75">
      <c r="A73" s="56"/>
      <c r="B73" s="76"/>
      <c r="C73" s="117"/>
      <c r="D73" s="41"/>
      <c r="E73" s="42"/>
      <c r="F73" s="69" t="s">
        <v>142</v>
      </c>
      <c r="G73" s="69">
        <v>1257.65</v>
      </c>
      <c r="H73" s="130"/>
    </row>
    <row r="74" spans="1:8" ht="12.75">
      <c r="A74" s="56"/>
      <c r="B74" s="76"/>
      <c r="C74" s="117"/>
      <c r="D74" s="41"/>
      <c r="E74" s="42"/>
      <c r="F74" s="69"/>
      <c r="G74" s="69"/>
      <c r="H74" s="130"/>
    </row>
    <row r="75" spans="1:8" ht="12.75">
      <c r="A75" s="56"/>
      <c r="B75" s="80">
        <v>1546</v>
      </c>
      <c r="C75" s="68" t="s">
        <v>75</v>
      </c>
      <c r="D75" s="41"/>
      <c r="E75" s="42"/>
      <c r="F75" s="69" t="s">
        <v>143</v>
      </c>
      <c r="G75" s="69">
        <v>120</v>
      </c>
      <c r="H75" s="130">
        <f>G75+G76</f>
        <v>120</v>
      </c>
    </row>
    <row r="76" spans="1:8" ht="12.75">
      <c r="A76" s="56"/>
      <c r="B76" s="80"/>
      <c r="C76" s="68" t="s">
        <v>38</v>
      </c>
      <c r="D76" s="41"/>
      <c r="E76" s="42"/>
      <c r="F76" s="69"/>
      <c r="G76" s="69"/>
      <c r="H76" s="130"/>
    </row>
    <row r="77" spans="1:8" ht="12.75">
      <c r="A77" s="56"/>
      <c r="B77" s="131"/>
      <c r="C77" s="132"/>
      <c r="D77" s="41"/>
      <c r="E77" s="42"/>
      <c r="F77" s="69"/>
      <c r="G77" s="69"/>
      <c r="H77" s="130"/>
    </row>
    <row r="78" spans="1:8" ht="12.75">
      <c r="A78" s="56"/>
      <c r="B78" s="76">
        <v>1548</v>
      </c>
      <c r="C78" s="117" t="s">
        <v>78</v>
      </c>
      <c r="D78" s="41"/>
      <c r="E78" s="42"/>
      <c r="F78" s="69" t="s">
        <v>144</v>
      </c>
      <c r="G78" s="69">
        <v>1800</v>
      </c>
      <c r="H78" s="130">
        <f>G78+G79</f>
        <v>1800</v>
      </c>
    </row>
    <row r="79" spans="1:8" ht="12.75">
      <c r="A79" s="56"/>
      <c r="B79" s="76"/>
      <c r="C79" s="117" t="s">
        <v>3</v>
      </c>
      <c r="D79" s="41"/>
      <c r="E79" s="42"/>
      <c r="F79" s="69"/>
      <c r="G79" s="69"/>
      <c r="H79" s="130"/>
    </row>
    <row r="80" spans="1:8" ht="12.75">
      <c r="A80" s="56"/>
      <c r="B80" s="76"/>
      <c r="C80" s="117"/>
      <c r="D80" s="41"/>
      <c r="E80" s="42"/>
      <c r="F80" s="69"/>
      <c r="G80" s="69"/>
      <c r="H80" s="130"/>
    </row>
    <row r="81" spans="1:8" ht="12.75">
      <c r="A81" s="56"/>
      <c r="B81" s="133">
        <v>1549</v>
      </c>
      <c r="C81" s="71" t="s">
        <v>79</v>
      </c>
      <c r="D81" s="41"/>
      <c r="E81" s="42"/>
      <c r="F81" s="69" t="s">
        <v>145</v>
      </c>
      <c r="G81" s="69">
        <v>720</v>
      </c>
      <c r="H81" s="130">
        <f>G81+G82+G84</f>
        <v>720</v>
      </c>
    </row>
    <row r="82" spans="1:8" ht="12.75">
      <c r="A82" s="56"/>
      <c r="B82" s="133"/>
      <c r="C82" s="71" t="s">
        <v>3</v>
      </c>
      <c r="D82" s="41"/>
      <c r="E82" s="42"/>
      <c r="F82" s="69"/>
      <c r="G82" s="69"/>
      <c r="H82" s="130"/>
    </row>
    <row r="83" spans="1:8" ht="12.75">
      <c r="A83" s="56"/>
      <c r="B83" s="134"/>
      <c r="C83" s="135"/>
      <c r="D83" s="41"/>
      <c r="E83" s="42"/>
      <c r="F83" s="69"/>
      <c r="G83" s="69"/>
      <c r="H83" s="130"/>
    </row>
    <row r="84" spans="1:8" ht="12.75">
      <c r="A84" s="56"/>
      <c r="B84" s="76"/>
      <c r="C84" s="117"/>
      <c r="D84" s="41"/>
      <c r="E84" s="42"/>
      <c r="F84" s="69"/>
      <c r="G84" s="69"/>
      <c r="H84" s="130"/>
    </row>
    <row r="85" spans="1:8" ht="12.75">
      <c r="A85" s="56"/>
      <c r="B85" s="76">
        <v>1551</v>
      </c>
      <c r="C85" s="117" t="s">
        <v>80</v>
      </c>
      <c r="D85" s="73"/>
      <c r="E85" s="42"/>
      <c r="F85" s="69" t="s">
        <v>146</v>
      </c>
      <c r="G85" s="69">
        <v>960</v>
      </c>
      <c r="H85" s="130">
        <f>G85+G86</f>
        <v>960</v>
      </c>
    </row>
    <row r="86" spans="1:8" ht="12.75">
      <c r="A86" s="56"/>
      <c r="B86" s="76"/>
      <c r="C86" s="117" t="s">
        <v>39</v>
      </c>
      <c r="D86" s="6"/>
      <c r="E86" s="42"/>
      <c r="F86" s="69"/>
      <c r="G86" s="69"/>
      <c r="H86" s="130"/>
    </row>
    <row r="87" spans="1:8" ht="12.75">
      <c r="A87" s="56"/>
      <c r="B87" s="76"/>
      <c r="C87" s="117"/>
      <c r="D87" s="28"/>
      <c r="E87" s="42"/>
      <c r="F87" s="69"/>
      <c r="G87" s="69"/>
      <c r="H87" s="130"/>
    </row>
    <row r="88" spans="1:8" ht="12.75">
      <c r="A88" s="57"/>
      <c r="B88" s="80">
        <v>1552</v>
      </c>
      <c r="C88" s="68" t="s">
        <v>81</v>
      </c>
      <c r="D88" s="73"/>
      <c r="E88" s="42"/>
      <c r="F88" s="69" t="s">
        <v>147</v>
      </c>
      <c r="G88" s="59">
        <v>120</v>
      </c>
      <c r="H88" s="130">
        <f>G88+G89</f>
        <v>120</v>
      </c>
    </row>
    <row r="89" spans="1:8" ht="12.75">
      <c r="A89" s="57"/>
      <c r="B89" s="80"/>
      <c r="C89" s="68" t="s">
        <v>3</v>
      </c>
      <c r="D89" s="28"/>
      <c r="E89" s="42"/>
      <c r="F89" s="69"/>
      <c r="G89" s="59"/>
      <c r="H89" s="130"/>
    </row>
    <row r="90" spans="1:8" ht="12.75">
      <c r="A90" s="57"/>
      <c r="B90" s="76"/>
      <c r="C90" s="117"/>
      <c r="D90" s="28"/>
      <c r="E90" s="42"/>
      <c r="F90" s="69"/>
      <c r="G90" s="69"/>
      <c r="H90" s="130"/>
    </row>
    <row r="91" spans="1:8" ht="12.75">
      <c r="A91" s="57"/>
      <c r="B91" s="76">
        <v>1553</v>
      </c>
      <c r="C91" s="117" t="s">
        <v>40</v>
      </c>
      <c r="D91" s="74"/>
      <c r="E91" s="42"/>
      <c r="F91" s="32" t="s">
        <v>148</v>
      </c>
      <c r="G91" s="32">
        <v>720</v>
      </c>
      <c r="H91" s="130">
        <f>G91+G92+G93</f>
        <v>720</v>
      </c>
    </row>
    <row r="92" spans="1:8" ht="12.75">
      <c r="A92" s="57"/>
      <c r="B92" s="76"/>
      <c r="C92" s="117" t="s">
        <v>3</v>
      </c>
      <c r="D92" s="131"/>
      <c r="E92" s="42"/>
      <c r="F92" s="32"/>
      <c r="G92" s="32"/>
      <c r="H92" s="130"/>
    </row>
    <row r="93" spans="1:8" ht="12.75">
      <c r="A93" s="56"/>
      <c r="B93" s="116"/>
      <c r="C93" s="117"/>
      <c r="D93" s="28"/>
      <c r="E93" s="31"/>
      <c r="F93" s="32"/>
      <c r="G93" s="32"/>
      <c r="H93" s="105"/>
    </row>
    <row r="94" spans="1:8" ht="12.75">
      <c r="A94" s="56"/>
      <c r="B94" s="76">
        <v>1554</v>
      </c>
      <c r="C94" s="117" t="s">
        <v>82</v>
      </c>
      <c r="D94" s="28"/>
      <c r="E94" s="42"/>
      <c r="F94" s="32" t="s">
        <v>149</v>
      </c>
      <c r="G94" s="32">
        <v>120</v>
      </c>
      <c r="H94" s="105">
        <f>G94+G95</f>
        <v>240</v>
      </c>
    </row>
    <row r="95" spans="1:8" ht="12.75">
      <c r="A95" s="56"/>
      <c r="B95" s="76"/>
      <c r="C95" s="117" t="s">
        <v>83</v>
      </c>
      <c r="D95" s="28"/>
      <c r="E95" s="42"/>
      <c r="F95" s="32" t="s">
        <v>150</v>
      </c>
      <c r="G95" s="32">
        <v>120</v>
      </c>
      <c r="H95" s="105"/>
    </row>
    <row r="96" spans="1:8" ht="12" customHeight="1">
      <c r="A96" s="56"/>
      <c r="B96" s="76"/>
      <c r="C96" s="117"/>
      <c r="D96" s="28"/>
      <c r="E96" s="42"/>
      <c r="F96" s="32"/>
      <c r="G96" s="32"/>
      <c r="H96" s="105"/>
    </row>
    <row r="97" spans="1:8" ht="12.75">
      <c r="A97" s="56"/>
      <c r="B97" s="76">
        <v>1855</v>
      </c>
      <c r="C97" s="117" t="s">
        <v>84</v>
      </c>
      <c r="D97" s="28"/>
      <c r="E97" s="42"/>
      <c r="F97" s="32" t="s">
        <v>151</v>
      </c>
      <c r="G97" s="32">
        <v>480</v>
      </c>
      <c r="H97" s="105">
        <f>G97+G98</f>
        <v>480</v>
      </c>
    </row>
    <row r="98" spans="1:8" ht="12.75">
      <c r="A98" s="56"/>
      <c r="B98" s="76"/>
      <c r="C98" s="117" t="s">
        <v>3</v>
      </c>
      <c r="D98" s="28"/>
      <c r="E98" s="42"/>
      <c r="F98" s="32"/>
      <c r="G98" s="32"/>
      <c r="H98" s="105"/>
    </row>
    <row r="99" spans="1:8" ht="12.75">
      <c r="A99" s="56"/>
      <c r="B99" s="76"/>
      <c r="C99" s="117"/>
      <c r="D99" s="121"/>
      <c r="E99" s="42"/>
      <c r="F99" s="32"/>
      <c r="G99" s="32"/>
      <c r="H99" s="105"/>
    </row>
    <row r="100" spans="1:8" ht="12.75">
      <c r="A100" s="56"/>
      <c r="B100" s="76">
        <v>1856</v>
      </c>
      <c r="C100" s="117" t="s">
        <v>85</v>
      </c>
      <c r="D100" s="28"/>
      <c r="E100" s="42"/>
      <c r="F100" s="32" t="s">
        <v>152</v>
      </c>
      <c r="G100" s="32">
        <v>1080</v>
      </c>
      <c r="H100" s="105">
        <f>G100+G101</f>
        <v>1080</v>
      </c>
    </row>
    <row r="101" spans="1:8" ht="12.75">
      <c r="A101" s="56"/>
      <c r="B101" s="76"/>
      <c r="C101" s="117" t="s">
        <v>3</v>
      </c>
      <c r="D101" s="28"/>
      <c r="E101" s="42"/>
      <c r="F101" s="32"/>
      <c r="G101" s="32"/>
      <c r="H101" s="105"/>
    </row>
    <row r="102" spans="1:8" ht="12.75">
      <c r="A102" s="56"/>
      <c r="B102" s="76"/>
      <c r="C102" s="117"/>
      <c r="D102" s="28"/>
      <c r="E102" s="42"/>
      <c r="F102" s="32"/>
      <c r="G102" s="32"/>
      <c r="H102" s="105"/>
    </row>
    <row r="103" spans="1:8" ht="12.75">
      <c r="A103" s="56"/>
      <c r="B103" s="131">
        <v>2214</v>
      </c>
      <c r="C103" s="117" t="s">
        <v>89</v>
      </c>
      <c r="D103" s="28"/>
      <c r="E103" s="42"/>
      <c r="F103" s="32" t="s">
        <v>153</v>
      </c>
      <c r="G103" s="32">
        <v>1200</v>
      </c>
      <c r="H103" s="105">
        <f>G103+G104</f>
        <v>1200</v>
      </c>
    </row>
    <row r="104" spans="1:8" ht="12.75">
      <c r="A104" s="56"/>
      <c r="B104" s="131"/>
      <c r="C104" s="117" t="s">
        <v>90</v>
      </c>
      <c r="D104" s="6"/>
      <c r="E104" s="42"/>
      <c r="F104" s="32"/>
      <c r="G104" s="32"/>
      <c r="H104" s="105"/>
    </row>
    <row r="105" spans="1:8" ht="12.75">
      <c r="A105" s="56"/>
      <c r="B105" s="131"/>
      <c r="C105" s="117"/>
      <c r="D105" s="28"/>
      <c r="E105" s="42"/>
      <c r="F105" s="32"/>
      <c r="G105" s="32"/>
      <c r="H105" s="105"/>
    </row>
    <row r="106" spans="1:8" ht="12.75">
      <c r="A106" s="56"/>
      <c r="B106" s="116">
        <v>3123</v>
      </c>
      <c r="C106" s="117" t="s">
        <v>91</v>
      </c>
      <c r="D106" s="28"/>
      <c r="E106" s="42"/>
      <c r="F106" s="32" t="s">
        <v>154</v>
      </c>
      <c r="G106" s="32">
        <v>2160</v>
      </c>
      <c r="H106" s="105">
        <f>G106+G107</f>
        <v>2160</v>
      </c>
    </row>
    <row r="107" spans="1:8" ht="12.75">
      <c r="A107" s="56"/>
      <c r="B107" s="116"/>
      <c r="C107" s="117" t="s">
        <v>92</v>
      </c>
      <c r="D107" s="6"/>
      <c r="E107" s="42"/>
      <c r="F107" s="32"/>
      <c r="G107" s="32"/>
      <c r="H107" s="105"/>
    </row>
    <row r="108" spans="1:8" ht="12.75">
      <c r="A108" s="56"/>
      <c r="B108" s="116"/>
      <c r="C108" s="117"/>
      <c r="D108" s="28"/>
      <c r="E108" s="42"/>
      <c r="F108" s="32"/>
      <c r="G108" s="32"/>
      <c r="H108" s="105"/>
    </row>
    <row r="109" spans="1:8" ht="12.75">
      <c r="A109" s="56"/>
      <c r="B109" s="131">
        <v>2192</v>
      </c>
      <c r="C109" s="136" t="s">
        <v>95</v>
      </c>
      <c r="D109" s="121"/>
      <c r="E109" s="42"/>
      <c r="F109" s="69" t="s">
        <v>155</v>
      </c>
      <c r="G109" s="69">
        <v>600</v>
      </c>
      <c r="H109" s="130">
        <f>G109+G110</f>
        <v>600</v>
      </c>
    </row>
    <row r="110" spans="1:8" ht="12.75">
      <c r="A110" s="56"/>
      <c r="B110" s="131"/>
      <c r="C110" s="136" t="s">
        <v>42</v>
      </c>
      <c r="D110" s="28"/>
      <c r="E110" s="42"/>
      <c r="F110" s="69"/>
      <c r="G110" s="69"/>
      <c r="H110" s="130"/>
    </row>
    <row r="111" spans="1:8" ht="12.75">
      <c r="A111" s="56"/>
      <c r="B111" s="131"/>
      <c r="C111" s="136"/>
      <c r="D111" s="28"/>
      <c r="E111" s="42"/>
      <c r="F111" s="69"/>
      <c r="G111" s="69"/>
      <c r="H111" s="130"/>
    </row>
    <row r="112" spans="1:8" ht="12.75">
      <c r="A112" s="56"/>
      <c r="B112" s="57">
        <v>3534</v>
      </c>
      <c r="C112" s="75" t="s">
        <v>156</v>
      </c>
      <c r="D112" s="50"/>
      <c r="E112" s="42"/>
      <c r="F112" s="51" t="s">
        <v>157</v>
      </c>
      <c r="G112" s="59">
        <v>120</v>
      </c>
      <c r="H112" s="130">
        <f>G112+G113</f>
        <v>120</v>
      </c>
    </row>
    <row r="113" spans="1:8" ht="12.75">
      <c r="A113" s="56"/>
      <c r="B113" s="57"/>
      <c r="C113" s="75" t="s">
        <v>97</v>
      </c>
      <c r="D113" s="50"/>
      <c r="E113" s="42"/>
      <c r="F113" s="51"/>
      <c r="G113" s="59"/>
      <c r="H113" s="130"/>
    </row>
    <row r="114" spans="1:8" ht="12.75">
      <c r="A114" s="56"/>
      <c r="B114" s="131"/>
      <c r="C114" s="136"/>
      <c r="D114" s="50"/>
      <c r="E114" s="42"/>
      <c r="F114" s="69"/>
      <c r="G114" s="59"/>
      <c r="H114" s="130"/>
    </row>
    <row r="115" spans="1:8" ht="12.75">
      <c r="A115" s="56"/>
      <c r="B115" s="131">
        <v>3537</v>
      </c>
      <c r="C115" s="136" t="s">
        <v>45</v>
      </c>
      <c r="D115" s="50"/>
      <c r="E115" s="50"/>
      <c r="F115" s="69" t="s">
        <v>158</v>
      </c>
      <c r="G115" s="59">
        <v>1200</v>
      </c>
      <c r="H115" s="130">
        <f>G115+G116</f>
        <v>1200</v>
      </c>
    </row>
    <row r="116" spans="1:8" ht="12.75">
      <c r="A116" s="56"/>
      <c r="B116" s="131"/>
      <c r="C116" s="117" t="s">
        <v>100</v>
      </c>
      <c r="D116" s="41"/>
      <c r="E116" s="42"/>
      <c r="F116" s="69"/>
      <c r="G116" s="59"/>
      <c r="H116" s="130"/>
    </row>
    <row r="117" spans="1:8" ht="13.5" thickBot="1">
      <c r="A117" s="56"/>
      <c r="B117" s="116"/>
      <c r="C117" s="117"/>
      <c r="D117" s="28"/>
      <c r="E117" s="42"/>
      <c r="F117" s="32"/>
      <c r="G117" s="32"/>
      <c r="H117" s="105"/>
    </row>
    <row r="118" spans="1:8" ht="13.5" thickBot="1">
      <c r="A118" s="81"/>
      <c r="B118" s="83"/>
      <c r="C118" s="83" t="s">
        <v>46</v>
      </c>
      <c r="D118" s="84"/>
      <c r="E118" s="85"/>
      <c r="F118" s="86"/>
      <c r="G118" s="87">
        <f>SUM(G11:G117)</f>
        <v>98930</v>
      </c>
      <c r="H118" s="137">
        <f>SUM(H11:H117)</f>
        <v>98930</v>
      </c>
    </row>
    <row r="119" spans="5:8" ht="12.75">
      <c r="E119" s="6"/>
      <c r="F119" s="7"/>
      <c r="G119" s="7"/>
      <c r="H119" s="8"/>
    </row>
    <row r="120" spans="5:8" ht="12.75">
      <c r="E120" s="6"/>
      <c r="F120" s="7"/>
      <c r="G120" s="7" t="s">
        <v>103</v>
      </c>
      <c r="H120" s="8"/>
    </row>
    <row r="121" spans="4:8" ht="12.75">
      <c r="D121" s="6"/>
      <c r="E121" s="7"/>
      <c r="F121" s="7"/>
      <c r="G121" s="7" t="s">
        <v>104</v>
      </c>
      <c r="H121" s="179"/>
    </row>
    <row r="122" spans="4:8" ht="12.75">
      <c r="D122" s="6"/>
      <c r="H122" s="8"/>
    </row>
    <row r="123" ht="12.75">
      <c r="H123" s="8"/>
    </row>
    <row r="124" spans="5:8" ht="12.75">
      <c r="E124" s="38"/>
      <c r="F124" s="138"/>
      <c r="G124" s="7"/>
      <c r="H124" s="8"/>
    </row>
    <row r="125" spans="5:8" ht="12.75">
      <c r="E125" s="38"/>
      <c r="F125" s="138"/>
      <c r="G125" s="7"/>
      <c r="H125" s="8"/>
    </row>
    <row r="126" spans="5:8" ht="15">
      <c r="E126" s="38"/>
      <c r="F126" s="138"/>
      <c r="G126" s="139"/>
      <c r="H126" s="8"/>
    </row>
    <row r="127" ht="12.75">
      <c r="E127" s="38"/>
    </row>
    <row r="128" spans="5:8" ht="12.75">
      <c r="E128" s="38"/>
      <c r="H128" s="8"/>
    </row>
    <row r="133" ht="12.75">
      <c r="G133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2015-12-23T11:12:12Z</cp:lastPrinted>
  <dcterms:created xsi:type="dcterms:W3CDTF">2015-12-23T08:42:12Z</dcterms:created>
  <dcterms:modified xsi:type="dcterms:W3CDTF">2016-08-26T07:58:49Z</dcterms:modified>
  <cp:category/>
  <cp:version/>
  <cp:contentType/>
  <cp:contentStatus/>
</cp:coreProperties>
</file>